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&amp;I Parish Clerk\OneDrive\PIPC\Accounts\Annual Budget\2022_23\"/>
    </mc:Choice>
  </mc:AlternateContent>
  <xr:revisionPtr revIDLastSave="0" documentId="8_{58B46978-DE3B-4DE4-817D-7726989221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-23 Draft Budget-Reserve" sheetId="5" r:id="rId1"/>
    <sheet name="Sheet1" sheetId="6" r:id="rId2"/>
  </sheets>
  <externalReferences>
    <externalReference r:id="rId3"/>
    <externalReference r:id="rId4"/>
  </externalReferences>
  <definedNames>
    <definedName name="_xlnm.Print_Area" localSheetId="0">'2022-23 Draft Budget-Reserve'!$B$2:$K$174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2" i="5" l="1"/>
  <c r="B89" i="5" l="1"/>
  <c r="B87" i="5"/>
  <c r="B86" i="5"/>
  <c r="B84" i="5"/>
  <c r="B74" i="5"/>
  <c r="B53" i="5"/>
  <c r="B49" i="5"/>
  <c r="B37" i="5"/>
  <c r="B32" i="5"/>
  <c r="B12" i="5"/>
  <c r="J82" i="5" l="1"/>
  <c r="C106" i="5"/>
  <c r="C109" i="5" s="1"/>
  <c r="J168" i="5" l="1"/>
  <c r="J173" i="5" s="1"/>
  <c r="J145" i="5" s="1"/>
  <c r="J141" i="5"/>
  <c r="J134" i="5"/>
  <c r="H139" i="5" l="1"/>
  <c r="H136" i="5"/>
  <c r="H131" i="5"/>
  <c r="H130" i="5"/>
  <c r="H129" i="5"/>
  <c r="H128" i="5"/>
  <c r="H127" i="5"/>
  <c r="H132" i="5"/>
  <c r="H126" i="5"/>
  <c r="H125" i="5"/>
  <c r="H124" i="5"/>
  <c r="H123" i="5"/>
  <c r="H122" i="5"/>
  <c r="H118" i="5"/>
  <c r="H99" i="5"/>
  <c r="H100" i="5"/>
  <c r="H101" i="5"/>
  <c r="H102" i="5"/>
  <c r="H103" i="5"/>
  <c r="H104" i="5"/>
  <c r="H98" i="5"/>
  <c r="H97" i="5"/>
  <c r="H87" i="5"/>
  <c r="H86" i="5"/>
  <c r="H82" i="5"/>
  <c r="H81" i="5"/>
  <c r="H80" i="5"/>
  <c r="H79" i="5"/>
  <c r="H77" i="5"/>
  <c r="J49" i="5"/>
  <c r="H45" i="5"/>
  <c r="H46" i="5"/>
  <c r="H47" i="5"/>
  <c r="H48" i="5"/>
  <c r="H78" i="5"/>
  <c r="H73" i="5"/>
  <c r="H72" i="5"/>
  <c r="H71" i="5"/>
  <c r="H70" i="5"/>
  <c r="H69" i="5"/>
  <c r="H68" i="5"/>
  <c r="H67" i="5"/>
  <c r="H66" i="5"/>
  <c r="H65" i="5"/>
  <c r="H64" i="5"/>
  <c r="H63" i="5"/>
  <c r="H62" i="5"/>
  <c r="H52" i="5"/>
  <c r="H51" i="5"/>
  <c r="H44" i="5"/>
  <c r="H43" i="5"/>
  <c r="H42" i="5"/>
  <c r="H41" i="5"/>
  <c r="H40" i="5"/>
  <c r="H39" i="5"/>
  <c r="H36" i="5"/>
  <c r="H35" i="5"/>
  <c r="H34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0" i="5"/>
  <c r="H11" i="5"/>
  <c r="H9" i="5"/>
  <c r="J12" i="5"/>
  <c r="H141" i="5" l="1"/>
  <c r="H134" i="5"/>
  <c r="H12" i="5"/>
  <c r="H84" i="5"/>
  <c r="H49" i="5"/>
  <c r="H37" i="5"/>
  <c r="J99" i="5" l="1"/>
  <c r="H74" i="5"/>
  <c r="J84" i="5" l="1"/>
  <c r="H32" i="5" l="1"/>
  <c r="J35" i="5" l="1"/>
  <c r="J34" i="5" l="1"/>
  <c r="J18" i="5"/>
  <c r="J21" i="5"/>
  <c r="J22" i="5"/>
  <c r="J102" i="5"/>
  <c r="J62" i="5"/>
  <c r="J37" i="5" l="1"/>
  <c r="J74" i="5"/>
  <c r="J32" i="5"/>
  <c r="J53" i="5"/>
  <c r="H53" i="5"/>
  <c r="J106" i="5"/>
  <c r="H106" i="5"/>
  <c r="H89" i="5" l="1"/>
  <c r="G53" i="5" s="1"/>
  <c r="J89" i="5"/>
  <c r="I32" i="5" s="1"/>
  <c r="H55" i="5"/>
  <c r="H60" i="5" s="1"/>
  <c r="J55" i="5"/>
  <c r="H108" i="5" l="1"/>
  <c r="H143" i="5" s="1"/>
  <c r="H150" i="5" s="1"/>
  <c r="J108" i="5"/>
  <c r="J109" i="5" s="1"/>
  <c r="I87" i="5"/>
  <c r="I49" i="5"/>
  <c r="I86" i="5"/>
  <c r="I89" i="5"/>
  <c r="I53" i="5"/>
  <c r="I12" i="5"/>
  <c r="I84" i="5"/>
  <c r="I37" i="5"/>
  <c r="I74" i="5"/>
  <c r="G89" i="5"/>
  <c r="G86" i="5"/>
  <c r="G87" i="5"/>
  <c r="G84" i="5"/>
  <c r="G37" i="5"/>
  <c r="G49" i="5"/>
  <c r="G12" i="5"/>
  <c r="G74" i="5"/>
  <c r="G32" i="5"/>
  <c r="J60" i="5"/>
  <c r="H109" i="5" l="1"/>
  <c r="H147" i="5"/>
  <c r="J143" i="5"/>
  <c r="J147" i="5" s="1"/>
  <c r="H119" i="5"/>
  <c r="H120" i="5" s="1"/>
  <c r="J118" i="5" l="1"/>
  <c r="J119" i="5" l="1"/>
  <c r="J12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</author>
  </authors>
  <commentList>
    <comment ref="F122" authorId="0" shapeId="0" xr:uid="{87E23E08-23CD-4E81-ACF0-F62840D48DB7}">
      <text>
        <r>
          <rPr>
            <b/>
            <sz val="9"/>
            <color rgb="FF000000"/>
            <rFont val="Tahoma"/>
            <family val="2"/>
          </rPr>
          <t>Philip: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<sst xmlns="http://schemas.openxmlformats.org/spreadsheetml/2006/main" count="173" uniqueCount="148">
  <si>
    <t>PLAISTOW &amp; IFOLD PARISH COUNCIL</t>
  </si>
  <si>
    <t>BUDGET</t>
  </si>
  <si>
    <t>EXPENDITURE</t>
  </si>
  <si>
    <t>Clerk's Salary</t>
  </si>
  <si>
    <t>Clerk's Expenses</t>
  </si>
  <si>
    <t>Audit Fees</t>
  </si>
  <si>
    <t>Data Protection Registration</t>
  </si>
  <si>
    <t>Councillors Expenses</t>
  </si>
  <si>
    <t>Chairman's Allowance</t>
  </si>
  <si>
    <t>Stationery and Printing</t>
  </si>
  <si>
    <t>Hire Fees - Kelsey Hall</t>
  </si>
  <si>
    <t>Hire Fees - Winterton Hall</t>
  </si>
  <si>
    <t>Hire Fees - Plaistow Youth Club</t>
  </si>
  <si>
    <t>Bank Charges</t>
  </si>
  <si>
    <t>Accounts Software etc.</t>
  </si>
  <si>
    <t>Postage</t>
  </si>
  <si>
    <t>Other Expenses</t>
  </si>
  <si>
    <t>GRANTS AND DONATIONS</t>
  </si>
  <si>
    <t>Winterton Hall</t>
  </si>
  <si>
    <t>Kelsey Hall</t>
  </si>
  <si>
    <t>Plaistow PreSchool</t>
  </si>
  <si>
    <t>Little Acorns PreSchool</t>
  </si>
  <si>
    <t>Billingshurst Community Bus</t>
  </si>
  <si>
    <t xml:space="preserve">Youth Club </t>
  </si>
  <si>
    <t>Kirdford Mothers and Toddlers Group</t>
  </si>
  <si>
    <t>Scouts</t>
  </si>
  <si>
    <t>S137 PAYMENTS</t>
  </si>
  <si>
    <t>Friends of Chichester Hospitals</t>
  </si>
  <si>
    <t>First Responders</t>
  </si>
  <si>
    <t>OTHER PAYMENTS</t>
  </si>
  <si>
    <t>VILLAGE MAINTENANCE</t>
  </si>
  <si>
    <t>Grass Cutting</t>
  </si>
  <si>
    <t>Litter Bin Emptying</t>
  </si>
  <si>
    <t>Churchyard Maintenance</t>
  </si>
  <si>
    <t>RoSPA Play Area Inspection</t>
  </si>
  <si>
    <t>Election Expenses</t>
  </si>
  <si>
    <t>Community Reserve Fund</t>
  </si>
  <si>
    <t>INCOME</t>
  </si>
  <si>
    <t>Interest Received</t>
  </si>
  <si>
    <t>DRAFT</t>
  </si>
  <si>
    <t>Ref</t>
  </si>
  <si>
    <t>Other Payments (Xmas Trees)</t>
  </si>
  <si>
    <t>Tennis Court Cleaning</t>
  </si>
  <si>
    <t>NET UNDER  /  ( OVERSPEND)</t>
  </si>
  <si>
    <t>STAFF</t>
  </si>
  <si>
    <t>GENERAL ADMINISTRATION</t>
  </si>
  <si>
    <t xml:space="preserve">Village Maintenenace </t>
  </si>
  <si>
    <t>General Reserve</t>
  </si>
  <si>
    <t>Neighbourhood Plan</t>
  </si>
  <si>
    <t>Councillor Training/Conferences</t>
  </si>
  <si>
    <t>Playground Repairs &amp; Maintenance</t>
  </si>
  <si>
    <t>Pavillion Cost &amp; Maintenance</t>
  </si>
  <si>
    <t>RESERVE POSITION</t>
  </si>
  <si>
    <t>C/FWD TO GENERAL RESERVE</t>
  </si>
  <si>
    <t>TOTAL EXPENDITURE</t>
  </si>
  <si>
    <t>TOTAL INCOME</t>
  </si>
  <si>
    <t>Insurances</t>
  </si>
  <si>
    <t>FORECAST</t>
  </si>
  <si>
    <t>RESERVES</t>
  </si>
  <si>
    <t>Movement</t>
  </si>
  <si>
    <t>Subscriptions</t>
  </si>
  <si>
    <t>PROJECTED</t>
  </si>
  <si>
    <t>CIL Payments</t>
  </si>
  <si>
    <t>`</t>
  </si>
  <si>
    <t>C/FWD</t>
  </si>
  <si>
    <t>B/FWD</t>
  </si>
  <si>
    <t>New Home Bonus</t>
  </si>
  <si>
    <t>Specified Reserve Total</t>
  </si>
  <si>
    <t>IFRA</t>
  </si>
  <si>
    <t>??</t>
  </si>
  <si>
    <t>Home Start</t>
  </si>
  <si>
    <t>The North Singers</t>
  </si>
  <si>
    <t>Telephone &amp; Internet</t>
  </si>
  <si>
    <t xml:space="preserve">Notice Boards </t>
  </si>
  <si>
    <t>Traffic Calming (Contingency)</t>
  </si>
  <si>
    <t>Bus Stop Refurbshment / Maintenance</t>
  </si>
  <si>
    <t>Insurance Claims</t>
  </si>
  <si>
    <t xml:space="preserve">Grants </t>
  </si>
  <si>
    <t>PROJECTS</t>
  </si>
  <si>
    <t>Playground Refurbishment</t>
  </si>
  <si>
    <t>Ringfenced Reserves</t>
  </si>
  <si>
    <t>Contingency Reserves</t>
  </si>
  <si>
    <t>TOTAL COMMITTED EXPENDITURE</t>
  </si>
  <si>
    <t>Tree Surgery</t>
  </si>
  <si>
    <t>Winterton Hall - Legal,  Repairs &amp; Maintenance</t>
  </si>
  <si>
    <t>Publicity and Communications</t>
  </si>
  <si>
    <t>Public Works Loan Repayments and Interest</t>
  </si>
  <si>
    <t>Original Loan</t>
  </si>
  <si>
    <t>LOAN ACCOUNT</t>
  </si>
  <si>
    <t>Following Years Loan Repayment Reserve</t>
  </si>
  <si>
    <t>Total Interest on Loan</t>
  </si>
  <si>
    <t>31.03.2022</t>
  </si>
  <si>
    <t>Clerk's Training</t>
  </si>
  <si>
    <t>Parish Council Events (inc. Annual Assembly )</t>
  </si>
  <si>
    <t>2021/2022</t>
  </si>
  <si>
    <t>2022/23</t>
  </si>
  <si>
    <t>31.03.2023</t>
  </si>
  <si>
    <t>Ifold Village Entrance Landscaping</t>
  </si>
  <si>
    <t xml:space="preserve">Ifold Playpark (former Unamed Project) </t>
  </si>
  <si>
    <t>???</t>
  </si>
  <si>
    <t>Crouchlands Development Planning Consultancy</t>
  </si>
  <si>
    <t>NWB Compensation</t>
  </si>
  <si>
    <t>PRECEPT</t>
  </si>
  <si>
    <t>Neighbourhood Plan Grant</t>
  </si>
  <si>
    <t>New Home Bonus (NWB) - 2020/21 &amp; 2021/22</t>
  </si>
  <si>
    <t>New Home Bonus (NWB) - 2022/23</t>
  </si>
  <si>
    <t>Ifold Playpark Contingency</t>
  </si>
  <si>
    <t>Parish Council Event - Queens Platinum Celebrations</t>
  </si>
  <si>
    <t>MEMO: Original Budgeted Reserves  at 31.03.2022</t>
  </si>
  <si>
    <t>DRAFT BUDGET 2022/2023</t>
  </si>
  <si>
    <t xml:space="preserve">Repayment of Loan Capital to PWLB in 2021/2022  </t>
  </si>
  <si>
    <t>Repayment of interest to PWLB (Expenditure) in 2021/2022</t>
  </si>
  <si>
    <t xml:space="preserve">Repayment of Loan Capital to PWLB in 2022/2023  </t>
  </si>
  <si>
    <t>Repayment of interest to PWLB (Expenditure) in 2022/2023</t>
  </si>
  <si>
    <t>3 rs 173 Days to repay</t>
  </si>
  <si>
    <t xml:space="preserve">PRECEPT + £4K </t>
  </si>
  <si>
    <t>Projected Underspend</t>
  </si>
  <si>
    <t>Bench Replacement and Maintenance</t>
  </si>
  <si>
    <t>Winter &amp; Emergency Plan Committee</t>
  </si>
  <si>
    <t>Queens Platinum Celebrations inc. "Tree ThroughTime"</t>
  </si>
  <si>
    <t>Web Site Maintenance &amp; Update</t>
  </si>
  <si>
    <t xml:space="preserve">                                                                            Opening Total Loan inc. Interest (Debt)</t>
  </si>
  <si>
    <t xml:space="preserve">                                                                          Closing Total  Loan inc. Interest (Debt)</t>
  </si>
  <si>
    <t>2021/22</t>
  </si>
  <si>
    <t>APPROVED</t>
  </si>
  <si>
    <t>ACTUAL</t>
  </si>
  <si>
    <t>31.03.2021</t>
  </si>
  <si>
    <t>Traffic Calming</t>
  </si>
  <si>
    <t>MEMORANDUM</t>
  </si>
  <si>
    <t>RECOMMENDED</t>
  </si>
  <si>
    <t xml:space="preserve"> </t>
  </si>
  <si>
    <t xml:space="preserve">LOAN OUTSTANDING (Debt) </t>
  </si>
  <si>
    <t xml:space="preserve">RESERVES INCLUDING LOAN </t>
  </si>
  <si>
    <t>As at 31.03.2022 &amp; 2023</t>
  </si>
  <si>
    <t>PRC -09.01.2022</t>
  </si>
  <si>
    <t>Impact on Council Rate per YEAR</t>
  </si>
  <si>
    <t>Total</t>
  </si>
  <si>
    <t>Dwellings</t>
  </si>
  <si>
    <t>Annual Increase</t>
  </si>
  <si>
    <t>Band</t>
  </si>
  <si>
    <t xml:space="preserve"> "A"</t>
  </si>
  <si>
    <t xml:space="preserve"> "B"</t>
  </si>
  <si>
    <t xml:space="preserve"> "C"</t>
  </si>
  <si>
    <t xml:space="preserve"> "D"</t>
  </si>
  <si>
    <t xml:space="preserve"> "E"</t>
  </si>
  <si>
    <t xml:space="preserve"> "F"</t>
  </si>
  <si>
    <t xml:space="preserve"> "G"</t>
  </si>
  <si>
    <t xml:space="preserve"> "H"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</si>
</sst>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.00_);[Red]\(&quot;£&quot;#,##0.00\)"/>
    <numFmt numFmtId="165" formatCode="&quot;$&quot;#,##0_);\(&quot;$&quot;#,##0\)"/>
    <numFmt numFmtId="166" formatCode="#,##0.00_);[White]\(#,##0.00\)"/>
    <numFmt numFmtId="167" formatCode="0.0%;\(0.0%\)"/>
    <numFmt numFmtId="168" formatCode="#,##0.00;[Red]#,##0.00"/>
  </numFmts>
  <fonts count="38">
    <font>
      <sz val="11"/>
      <color indexed="8"/>
      <name val="Helvetica Neue"/>
    </font>
    <font>
      <sz val="11"/>
      <color indexed="9"/>
      <name val="Helvetica Neue"/>
      <family val="2"/>
    </font>
    <font>
      <sz val="11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b/>
      <sz val="11"/>
      <name val="Helvetica Neue"/>
      <family val="2"/>
    </font>
    <font>
      <b/>
      <u/>
      <sz val="11"/>
      <name val="Helvetica Neue"/>
      <family val="2"/>
    </font>
    <font>
      <sz val="8"/>
      <name val="Helvetica Neue"/>
      <family val="2"/>
    </font>
    <font>
      <b/>
      <u/>
      <sz val="12"/>
      <name val="Helvetica Neue"/>
      <family val="2"/>
    </font>
    <font>
      <b/>
      <sz val="14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u/>
      <sz val="14"/>
      <name val="Helvetica Neue"/>
      <family val="2"/>
    </font>
    <font>
      <b/>
      <sz val="14"/>
      <color indexed="8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b/>
      <sz val="14"/>
      <color theme="0"/>
      <name val="Helvetica Neue"/>
      <family val="2"/>
    </font>
    <font>
      <b/>
      <sz val="12"/>
      <color indexed="8"/>
      <name val="Helvetica Neue"/>
      <family val="2"/>
    </font>
    <font>
      <sz val="12"/>
      <color indexed="9"/>
      <name val="Helvetica Neue"/>
      <family val="2"/>
    </font>
    <font>
      <b/>
      <sz val="11"/>
      <color indexed="9"/>
      <name val="Helvetica Neue"/>
      <family val="2"/>
    </font>
    <font>
      <sz val="12"/>
      <color indexed="8"/>
      <name val="Helvetica Neue"/>
      <family val="2"/>
    </font>
    <font>
      <b/>
      <sz val="16"/>
      <name val="Helvetica Neue"/>
      <family val="2"/>
    </font>
    <font>
      <sz val="16"/>
      <name val="Helvetica Neue"/>
      <family val="2"/>
    </font>
    <font>
      <b/>
      <sz val="20"/>
      <name val="Helvetica Neue"/>
      <family val="2"/>
    </font>
    <font>
      <b/>
      <sz val="20"/>
      <color theme="0"/>
      <name val="Helvetica Neue"/>
      <family val="2"/>
    </font>
    <font>
      <sz val="20"/>
      <name val="Helvetica Neue"/>
      <family val="2"/>
    </font>
    <font>
      <b/>
      <sz val="20"/>
      <color indexed="8"/>
      <name val="Helvetica Neue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8"/>
      <color indexed="8"/>
      <name val="Helvetica Neue"/>
      <family val="2"/>
    </font>
    <font>
      <b/>
      <sz val="18"/>
      <color indexed="8"/>
      <name val="Helvetica Neue"/>
      <family val="2"/>
    </font>
    <font>
      <b/>
      <sz val="10"/>
      <name val="Helvetica Neue"/>
      <family val="2"/>
    </font>
    <font>
      <b/>
      <sz val="18"/>
      <name val="Helvetica Neue"/>
      <family val="2"/>
    </font>
    <font>
      <sz val="10"/>
      <color indexed="8"/>
      <name val="Helvetica Neue"/>
      <family val="2"/>
    </font>
    <font>
      <b/>
      <sz val="16"/>
      <color indexed="8"/>
      <name val="Helvetica Neue"/>
      <family val="2"/>
    </font>
    <font>
      <sz val="16"/>
      <color indexed="8"/>
      <name val="Helvetica Neue"/>
      <family val="2"/>
    </font>
    <font>
      <sz val="9"/>
      <color indexed="8"/>
      <name val="Helvetica Neue"/>
      <family val="2"/>
    </font>
    <font>
      <b/>
      <u/>
      <sz val="14"/>
      <color indexed="8"/>
      <name val="Helvetica Neue"/>
      <family val="2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7A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theme="8" tint="-0.24994659260841701"/>
      </top>
      <bottom style="thin">
        <color auto="1"/>
      </bottom>
      <diagonal/>
    </border>
    <border>
      <left/>
      <right/>
      <top style="double">
        <color theme="8" tint="-0.24994659260841701"/>
      </top>
      <bottom/>
      <diagonal/>
    </border>
    <border>
      <left/>
      <right/>
      <top/>
      <bottom style="double">
        <color theme="8" tint="-0.24994659260841701"/>
      </bottom>
      <diagonal/>
    </border>
    <border>
      <left style="medium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dashed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390">
    <xf numFmtId="0" fontId="0" fillId="0" borderId="0" xfId="0">
      <alignment vertical="top"/>
    </xf>
    <xf numFmtId="0" fontId="1" fillId="0" borderId="0" xfId="0" applyFont="1">
      <alignment vertical="top"/>
    </xf>
    <xf numFmtId="0" fontId="0" fillId="0" borderId="0" xfId="0" applyAlignment="1"/>
    <xf numFmtId="40" fontId="2" fillId="0" borderId="0" xfId="0" applyNumberFormat="1" applyFont="1">
      <alignment vertical="top"/>
    </xf>
    <xf numFmtId="0" fontId="1" fillId="0" borderId="4" xfId="0" applyFont="1" applyBorder="1">
      <alignment vertical="top"/>
    </xf>
    <xf numFmtId="40" fontId="2" fillId="0" borderId="6" xfId="0" applyNumberFormat="1" applyFont="1" applyBorder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center" vertical="top"/>
    </xf>
    <xf numFmtId="0" fontId="2" fillId="0" borderId="6" xfId="0" applyFont="1" applyBorder="1">
      <alignment vertical="top"/>
    </xf>
    <xf numFmtId="0" fontId="2" fillId="0" borderId="12" xfId="0" applyFont="1" applyBorder="1">
      <alignment vertical="top"/>
    </xf>
    <xf numFmtId="40" fontId="2" fillId="0" borderId="4" xfId="0" applyNumberFormat="1" applyFont="1" applyBorder="1">
      <alignment vertical="top"/>
    </xf>
    <xf numFmtId="0" fontId="2" fillId="0" borderId="4" xfId="0" applyFont="1" applyBorder="1">
      <alignment vertical="top"/>
    </xf>
    <xf numFmtId="40" fontId="3" fillId="0" borderId="0" xfId="0" applyNumberFormat="1" applyFo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0" borderId="26" xfId="0" applyFont="1" applyBorder="1">
      <alignment vertical="top"/>
    </xf>
    <xf numFmtId="40" fontId="2" fillId="0" borderId="26" xfId="0" applyNumberFormat="1" applyFont="1" applyBorder="1">
      <alignment vertical="top"/>
    </xf>
    <xf numFmtId="167" fontId="10" fillId="0" borderId="0" xfId="0" applyNumberFormat="1" applyFont="1" applyAlignment="1">
      <alignment vertical="center"/>
    </xf>
    <xf numFmtId="0" fontId="0" fillId="0" borderId="29" xfId="0" applyBorder="1">
      <alignment vertical="top"/>
    </xf>
    <xf numFmtId="0" fontId="0" fillId="0" borderId="30" xfId="0" applyBorder="1">
      <alignment vertical="top"/>
    </xf>
    <xf numFmtId="0" fontId="2" fillId="0" borderId="31" xfId="0" applyFont="1" applyBorder="1" applyAlignment="1">
      <alignment horizontal="center" vertical="top"/>
    </xf>
    <xf numFmtId="0" fontId="0" fillId="0" borderId="32" xfId="0" applyBorder="1">
      <alignment vertical="top"/>
    </xf>
    <xf numFmtId="0" fontId="0" fillId="0" borderId="33" xfId="0" applyBorder="1">
      <alignment vertical="top"/>
    </xf>
    <xf numFmtId="0" fontId="10" fillId="0" borderId="0" xfId="0" applyFont="1" applyAlignment="1">
      <alignment horizontal="center" vertical="center"/>
    </xf>
    <xf numFmtId="40" fontId="3" fillId="0" borderId="22" xfId="0" applyNumberFormat="1" applyFont="1" applyBorder="1">
      <alignment vertical="top"/>
    </xf>
    <xf numFmtId="40" fontId="3" fillId="0" borderId="35" xfId="0" applyNumberFormat="1" applyFont="1" applyBorder="1">
      <alignment vertical="top"/>
    </xf>
    <xf numFmtId="0" fontId="14" fillId="0" borderId="0" xfId="0" applyFont="1">
      <alignment vertical="top"/>
    </xf>
    <xf numFmtId="0" fontId="11" fillId="0" borderId="0" xfId="0" applyFont="1">
      <alignment vertical="top"/>
    </xf>
    <xf numFmtId="0" fontId="11" fillId="0" borderId="31" xfId="0" applyFont="1" applyBorder="1" applyAlignment="1">
      <alignment horizontal="center" vertical="top"/>
    </xf>
    <xf numFmtId="0" fontId="11" fillId="0" borderId="12" xfId="0" applyFont="1" applyBorder="1">
      <alignment vertical="top"/>
    </xf>
    <xf numFmtId="40" fontId="11" fillId="0" borderId="0" xfId="0" applyNumberFormat="1" applyFont="1">
      <alignment vertical="top"/>
    </xf>
    <xf numFmtId="0" fontId="11" fillId="0" borderId="23" xfId="0" applyFont="1" applyBorder="1" applyAlignment="1">
      <alignment horizontal="center" vertical="top"/>
    </xf>
    <xf numFmtId="0" fontId="11" fillId="0" borderId="24" xfId="0" applyFont="1" applyBorder="1">
      <alignment vertical="top"/>
    </xf>
    <xf numFmtId="0" fontId="5" fillId="0" borderId="12" xfId="0" applyFont="1" applyBorder="1" applyAlignment="1">
      <alignment horizontal="right" vertical="top"/>
    </xf>
    <xf numFmtId="0" fontId="14" fillId="0" borderId="37" xfId="0" applyFont="1" applyBorder="1">
      <alignment vertical="top"/>
    </xf>
    <xf numFmtId="0" fontId="11" fillId="0" borderId="0" xfId="0" applyFont="1" applyAlignment="1">
      <alignment horizontal="center" vertical="top"/>
    </xf>
    <xf numFmtId="0" fontId="11" fillId="0" borderId="32" xfId="0" applyFont="1" applyBorder="1" applyAlignment="1">
      <alignment horizontal="center" vertical="top"/>
    </xf>
    <xf numFmtId="0" fontId="11" fillId="0" borderId="27" xfId="0" applyFont="1" applyBorder="1" applyAlignment="1">
      <alignment horizontal="center" vertical="top"/>
    </xf>
    <xf numFmtId="0" fontId="15" fillId="0" borderId="32" xfId="0" applyFont="1" applyBorder="1">
      <alignment vertical="top"/>
    </xf>
    <xf numFmtId="0" fontId="15" fillId="0" borderId="0" xfId="0" applyFont="1">
      <alignment vertical="top"/>
    </xf>
    <xf numFmtId="0" fontId="15" fillId="0" borderId="23" xfId="0" applyFont="1" applyBorder="1">
      <alignment vertical="top"/>
    </xf>
    <xf numFmtId="0" fontId="15" fillId="0" borderId="24" xfId="0" applyFont="1" applyBorder="1">
      <alignment vertical="top"/>
    </xf>
    <xf numFmtId="0" fontId="15" fillId="0" borderId="25" xfId="0" applyFont="1" applyBorder="1" applyAlignment="1">
      <alignment horizontal="right" vertical="top"/>
    </xf>
    <xf numFmtId="0" fontId="13" fillId="0" borderId="25" xfId="0" applyFont="1" applyBorder="1">
      <alignment vertical="top"/>
    </xf>
    <xf numFmtId="0" fontId="15" fillId="0" borderId="25" xfId="0" applyFont="1" applyBorder="1">
      <alignment vertical="top"/>
    </xf>
    <xf numFmtId="0" fontId="15" fillId="0" borderId="34" xfId="0" applyFont="1" applyBorder="1">
      <alignment vertical="top"/>
    </xf>
    <xf numFmtId="0" fontId="3" fillId="0" borderId="29" xfId="0" applyFont="1" applyBorder="1">
      <alignment vertical="top"/>
    </xf>
    <xf numFmtId="0" fontId="8" fillId="0" borderId="19" xfId="0" applyFont="1" applyBorder="1" applyAlignment="1">
      <alignment vertical="center"/>
    </xf>
    <xf numFmtId="0" fontId="18" fillId="0" borderId="0" xfId="0" applyFont="1">
      <alignment vertical="top"/>
    </xf>
    <xf numFmtId="0" fontId="3" fillId="0" borderId="31" xfId="0" applyFont="1" applyBorder="1" applyAlignment="1">
      <alignment horizontal="center" vertical="top"/>
    </xf>
    <xf numFmtId="0" fontId="3" fillId="0" borderId="10" xfId="0" applyFont="1" applyBorder="1">
      <alignment vertical="top"/>
    </xf>
    <xf numFmtId="0" fontId="8" fillId="0" borderId="18" xfId="0" applyFont="1" applyBorder="1" applyAlignment="1">
      <alignment vertical="center"/>
    </xf>
    <xf numFmtId="0" fontId="3" fillId="0" borderId="31" xfId="0" applyFont="1" applyBorder="1">
      <alignment vertical="top"/>
    </xf>
    <xf numFmtId="0" fontId="3" fillId="0" borderId="10" xfId="0" applyFont="1" applyBorder="1" applyAlignment="1">
      <alignment horizontal="center" vertical="top"/>
    </xf>
    <xf numFmtId="0" fontId="18" fillId="0" borderId="38" xfId="0" applyFont="1" applyBorder="1">
      <alignment vertical="top"/>
    </xf>
    <xf numFmtId="0" fontId="4" fillId="0" borderId="12" xfId="0" applyFont="1" applyBorder="1">
      <alignment vertical="top"/>
    </xf>
    <xf numFmtId="0" fontId="4" fillId="0" borderId="12" xfId="0" applyFont="1" applyBorder="1" applyAlignment="1">
      <alignment horizontal="left" vertical="top"/>
    </xf>
    <xf numFmtId="0" fontId="9" fillId="0" borderId="39" xfId="0" applyFont="1" applyBorder="1" applyAlignment="1">
      <alignment horizontal="left"/>
    </xf>
    <xf numFmtId="0" fontId="15" fillId="0" borderId="21" xfId="0" applyFont="1" applyBorder="1" applyAlignment="1"/>
    <xf numFmtId="0" fontId="15" fillId="0" borderId="0" xfId="0" applyFont="1" applyAlignment="1"/>
    <xf numFmtId="0" fontId="11" fillId="0" borderId="40" xfId="0" applyFont="1" applyBorder="1" applyAlignment="1">
      <alignment horizontal="center" vertical="top"/>
    </xf>
    <xf numFmtId="0" fontId="11" fillId="0" borderId="41" xfId="0" applyFont="1" applyBorder="1">
      <alignment vertical="top"/>
    </xf>
    <xf numFmtId="0" fontId="11" fillId="0" borderId="4" xfId="0" applyFont="1" applyBorder="1">
      <alignment vertical="top"/>
    </xf>
    <xf numFmtId="0" fontId="11" fillId="0" borderId="43" xfId="0" applyFont="1" applyBorder="1" applyAlignment="1">
      <alignment horizontal="center" vertical="top"/>
    </xf>
    <xf numFmtId="0" fontId="11" fillId="0" borderId="44" xfId="0" applyFont="1" applyBorder="1">
      <alignment vertical="top"/>
    </xf>
    <xf numFmtId="0" fontId="11" fillId="0" borderId="6" xfId="0" applyFont="1" applyBorder="1">
      <alignment vertical="top"/>
    </xf>
    <xf numFmtId="0" fontId="14" fillId="0" borderId="6" xfId="0" applyFont="1" applyBorder="1">
      <alignment vertical="top"/>
    </xf>
    <xf numFmtId="0" fontId="11" fillId="0" borderId="6" xfId="0" applyFont="1" applyBorder="1" applyAlignment="1">
      <alignment horizontal="center" vertical="top"/>
    </xf>
    <xf numFmtId="40" fontId="9" fillId="0" borderId="6" xfId="0" applyNumberFormat="1" applyFont="1" applyBorder="1">
      <alignment vertical="top"/>
    </xf>
    <xf numFmtId="0" fontId="1" fillId="0" borderId="46" xfId="0" applyFont="1" applyBorder="1">
      <alignment vertical="top"/>
    </xf>
    <xf numFmtId="40" fontId="2" fillId="0" borderId="46" xfId="0" applyNumberFormat="1" applyFont="1" applyBorder="1">
      <alignment vertical="top"/>
    </xf>
    <xf numFmtId="0" fontId="2" fillId="0" borderId="46" xfId="0" applyFont="1" applyBorder="1" applyAlignment="1">
      <alignment horizontal="center" vertical="top"/>
    </xf>
    <xf numFmtId="0" fontId="13" fillId="0" borderId="24" xfId="0" applyFont="1" applyBorder="1">
      <alignment vertical="top"/>
    </xf>
    <xf numFmtId="0" fontId="15" fillId="0" borderId="27" xfId="0" applyFont="1" applyBorder="1">
      <alignment vertical="top"/>
    </xf>
    <xf numFmtId="0" fontId="9" fillId="0" borderId="6" xfId="0" applyFont="1" applyBorder="1" applyAlignment="1">
      <alignment horizontal="right" vertical="top"/>
    </xf>
    <xf numFmtId="40" fontId="11" fillId="0" borderId="22" xfId="0" applyNumberFormat="1" applyFont="1" applyFill="1" applyBorder="1">
      <alignment vertical="top"/>
    </xf>
    <xf numFmtId="40" fontId="9" fillId="0" borderId="15" xfId="0" applyNumberFormat="1" applyFont="1" applyFill="1" applyBorder="1">
      <alignment vertical="top"/>
    </xf>
    <xf numFmtId="40" fontId="9" fillId="0" borderId="13" xfId="0" applyNumberFormat="1" applyFont="1" applyFill="1" applyBorder="1">
      <alignment vertical="top"/>
    </xf>
    <xf numFmtId="40" fontId="3" fillId="0" borderId="0" xfId="0" applyNumberFormat="1" applyFont="1" applyFill="1">
      <alignment vertical="top"/>
    </xf>
    <xf numFmtId="40" fontId="11" fillId="0" borderId="35" xfId="0" applyNumberFormat="1" applyFont="1" applyFill="1" applyBorder="1">
      <alignment vertical="top"/>
    </xf>
    <xf numFmtId="40" fontId="2" fillId="0" borderId="13" xfId="0" applyNumberFormat="1" applyFont="1" applyFill="1" applyBorder="1">
      <alignment vertical="top"/>
    </xf>
    <xf numFmtId="40" fontId="3" fillId="0" borderId="13" xfId="0" applyNumberFormat="1" applyFont="1" applyFill="1" applyBorder="1">
      <alignment vertical="top"/>
    </xf>
    <xf numFmtId="40" fontId="11" fillId="0" borderId="13" xfId="0" applyNumberFormat="1" applyFont="1" applyFill="1" applyBorder="1">
      <alignment vertical="top"/>
    </xf>
    <xf numFmtId="40" fontId="9" fillId="0" borderId="45" xfId="0" applyNumberFormat="1" applyFont="1" applyFill="1" applyBorder="1">
      <alignment vertical="top"/>
    </xf>
    <xf numFmtId="40" fontId="9" fillId="0" borderId="0" xfId="0" applyNumberFormat="1" applyFont="1" applyFill="1">
      <alignment vertical="top"/>
    </xf>
    <xf numFmtId="40" fontId="9" fillId="0" borderId="6" xfId="0" applyNumberFormat="1" applyFont="1" applyFill="1" applyBorder="1">
      <alignment vertical="top"/>
    </xf>
    <xf numFmtId="40" fontId="9" fillId="0" borderId="42" xfId="0" applyNumberFormat="1" applyFont="1" applyFill="1" applyBorder="1">
      <alignment vertical="top"/>
    </xf>
    <xf numFmtId="40" fontId="0" fillId="0" borderId="11" xfId="0" applyNumberFormat="1" applyFill="1" applyBorder="1">
      <alignment vertical="top"/>
    </xf>
    <xf numFmtId="40" fontId="11" fillId="3" borderId="22" xfId="0" applyNumberFormat="1" applyFont="1" applyFill="1" applyBorder="1">
      <alignment vertical="top"/>
    </xf>
    <xf numFmtId="40" fontId="11" fillId="3" borderId="13" xfId="0" applyNumberFormat="1" applyFont="1" applyFill="1" applyBorder="1">
      <alignment vertical="top"/>
    </xf>
    <xf numFmtId="0" fontId="19" fillId="0" borderId="4" xfId="0" applyFont="1" applyBorder="1">
      <alignment vertical="top"/>
    </xf>
    <xf numFmtId="40" fontId="11" fillId="0" borderId="0" xfId="0" applyNumberFormat="1" applyFont="1" applyFill="1" applyBorder="1">
      <alignment vertical="top"/>
    </xf>
    <xf numFmtId="40" fontId="11" fillId="0" borderId="6" xfId="0" applyNumberFormat="1" applyFont="1" applyFill="1" applyBorder="1">
      <alignment vertical="top"/>
    </xf>
    <xf numFmtId="40" fontId="9" fillId="0" borderId="0" xfId="0" applyNumberFormat="1" applyFont="1" applyFill="1" applyBorder="1">
      <alignment vertical="top"/>
    </xf>
    <xf numFmtId="0" fontId="1" fillId="0" borderId="0" xfId="0" applyFont="1" applyFill="1">
      <alignment vertical="top"/>
    </xf>
    <xf numFmtId="40" fontId="2" fillId="0" borderId="46" xfId="0" applyNumberFormat="1" applyFont="1" applyFill="1" applyBorder="1">
      <alignment vertical="top"/>
    </xf>
    <xf numFmtId="0" fontId="15" fillId="0" borderId="25" xfId="0" applyFont="1" applyFill="1" applyBorder="1">
      <alignment vertical="top"/>
    </xf>
    <xf numFmtId="0" fontId="11" fillId="0" borderId="25" xfId="0" applyFont="1" applyFill="1" applyBorder="1">
      <alignment vertical="top"/>
    </xf>
    <xf numFmtId="0" fontId="11" fillId="0" borderId="24" xfId="0" applyFont="1" applyFill="1" applyBorder="1">
      <alignment vertical="top"/>
    </xf>
    <xf numFmtId="0" fontId="14" fillId="0" borderId="4" xfId="0" applyFont="1" applyBorder="1">
      <alignment vertical="top"/>
    </xf>
    <xf numFmtId="0" fontId="11" fillId="0" borderId="4" xfId="0" applyFont="1" applyBorder="1" applyAlignment="1">
      <alignment horizontal="center" vertical="top"/>
    </xf>
    <xf numFmtId="40" fontId="9" fillId="0" borderId="4" xfId="0" applyNumberFormat="1" applyFont="1" applyFill="1" applyBorder="1">
      <alignment vertical="top"/>
    </xf>
    <xf numFmtId="0" fontId="1" fillId="0" borderId="0" xfId="0" applyFont="1" applyBorder="1">
      <alignment vertical="top"/>
    </xf>
    <xf numFmtId="0" fontId="1" fillId="0" borderId="0" xfId="0" applyFont="1" applyFill="1" applyBorder="1">
      <alignment vertical="top"/>
    </xf>
    <xf numFmtId="165" fontId="1" fillId="0" borderId="0" xfId="0" applyNumberFormat="1" applyFont="1">
      <alignment vertical="top"/>
    </xf>
    <xf numFmtId="165" fontId="1" fillId="0" borderId="0" xfId="0" applyNumberFormat="1" applyFont="1" applyFill="1" applyBorder="1">
      <alignment vertical="top"/>
    </xf>
    <xf numFmtId="0" fontId="4" fillId="4" borderId="11" xfId="0" applyFont="1" applyFill="1" applyBorder="1" applyAlignment="1">
      <alignment horizontal="center" vertical="top"/>
    </xf>
    <xf numFmtId="0" fontId="4" fillId="4" borderId="13" xfId="0" applyFont="1" applyFill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/>
    </xf>
    <xf numFmtId="40" fontId="2" fillId="0" borderId="5" xfId="0" applyNumberFormat="1" applyFont="1" applyFill="1" applyBorder="1">
      <alignment vertical="top"/>
    </xf>
    <xf numFmtId="40" fontId="4" fillId="0" borderId="62" xfId="0" applyNumberFormat="1" applyFont="1" applyFill="1" applyBorder="1" applyAlignment="1">
      <alignment horizontal="center" vertical="top"/>
    </xf>
    <xf numFmtId="40" fontId="2" fillId="0" borderId="7" xfId="0" applyNumberFormat="1" applyFont="1" applyFill="1" applyBorder="1">
      <alignment vertical="top"/>
    </xf>
    <xf numFmtId="40" fontId="0" fillId="0" borderId="62" xfId="0" applyNumberFormat="1" applyFill="1" applyBorder="1">
      <alignment vertical="top"/>
    </xf>
    <xf numFmtId="40" fontId="11" fillId="0" borderId="62" xfId="0" applyNumberFormat="1" applyFont="1" applyFill="1" applyBorder="1">
      <alignment vertical="top"/>
    </xf>
    <xf numFmtId="40" fontId="11" fillId="0" borderId="7" xfId="0" applyNumberFormat="1" applyFont="1" applyFill="1" applyBorder="1">
      <alignment vertical="top"/>
    </xf>
    <xf numFmtId="40" fontId="9" fillId="0" borderId="7" xfId="0" applyNumberFormat="1" applyFont="1" applyFill="1" applyBorder="1">
      <alignment vertical="top"/>
    </xf>
    <xf numFmtId="40" fontId="9" fillId="0" borderId="62" xfId="0" applyNumberFormat="1" applyFont="1" applyFill="1" applyBorder="1">
      <alignment vertical="top"/>
    </xf>
    <xf numFmtId="40" fontId="3" fillId="0" borderId="62" xfId="0" applyNumberFormat="1" applyFont="1" applyFill="1" applyBorder="1">
      <alignment vertical="top"/>
    </xf>
    <xf numFmtId="0" fontId="4" fillId="0" borderId="62" xfId="0" applyFont="1" applyFill="1" applyBorder="1" applyAlignment="1">
      <alignment horizontal="center" vertical="top"/>
    </xf>
    <xf numFmtId="40" fontId="2" fillId="0" borderId="62" xfId="0" applyNumberFormat="1" applyFont="1" applyFill="1" applyBorder="1">
      <alignment vertical="top"/>
    </xf>
    <xf numFmtId="167" fontId="10" fillId="0" borderId="8" xfId="0" applyNumberFormat="1" applyFont="1" applyFill="1" applyBorder="1" applyAlignment="1">
      <alignment vertical="center"/>
    </xf>
    <xf numFmtId="40" fontId="9" fillId="0" borderId="63" xfId="0" applyNumberFormat="1" applyFont="1" applyFill="1" applyBorder="1">
      <alignment vertical="top"/>
    </xf>
    <xf numFmtId="9" fontId="11" fillId="0" borderId="62" xfId="0" applyNumberFormat="1" applyFont="1" applyFill="1" applyBorder="1">
      <alignment vertical="top"/>
    </xf>
    <xf numFmtId="40" fontId="3" fillId="0" borderId="7" xfId="0" applyNumberFormat="1" applyFont="1" applyFill="1" applyBorder="1">
      <alignment vertical="top"/>
    </xf>
    <xf numFmtId="40" fontId="2" fillId="0" borderId="8" xfId="0" applyNumberFormat="1" applyFont="1" applyFill="1" applyBorder="1">
      <alignment vertical="top"/>
    </xf>
    <xf numFmtId="0" fontId="19" fillId="0" borderId="5" xfId="0" applyFont="1" applyFill="1" applyBorder="1">
      <alignment vertical="top"/>
    </xf>
    <xf numFmtId="40" fontId="6" fillId="0" borderId="7" xfId="0" applyNumberFormat="1" applyFont="1" applyFill="1" applyBorder="1" applyAlignment="1">
      <alignment horizontal="center" vertical="top"/>
    </xf>
    <xf numFmtId="40" fontId="9" fillId="0" borderId="64" xfId="0" applyNumberFormat="1" applyFont="1" applyFill="1" applyBorder="1">
      <alignment vertical="top"/>
    </xf>
    <xf numFmtId="0" fontId="11" fillId="0" borderId="0" xfId="0" applyFont="1" applyAlignment="1">
      <alignment horizontal="center"/>
    </xf>
    <xf numFmtId="40" fontId="9" fillId="0" borderId="7" xfId="0" applyNumberFormat="1" applyFont="1" applyFill="1" applyBorder="1" applyAlignment="1"/>
    <xf numFmtId="0" fontId="14" fillId="0" borderId="0" xfId="0" applyFont="1" applyAlignment="1"/>
    <xf numFmtId="0" fontId="21" fillId="0" borderId="0" xfId="0" applyFont="1" applyAlignment="1">
      <alignment horizontal="right"/>
    </xf>
    <xf numFmtId="0" fontId="20" fillId="0" borderId="0" xfId="0" applyFont="1">
      <alignment vertical="top"/>
    </xf>
    <xf numFmtId="0" fontId="20" fillId="0" borderId="0" xfId="0" applyFont="1" applyAlignment="1"/>
    <xf numFmtId="0" fontId="17" fillId="0" borderId="48" xfId="0" applyFont="1" applyBorder="1" applyAlignment="1">
      <alignment horizontal="center"/>
    </xf>
    <xf numFmtId="0" fontId="17" fillId="0" borderId="50" xfId="0" applyFont="1" applyBorder="1" applyAlignment="1">
      <alignment horizontal="right"/>
    </xf>
    <xf numFmtId="0" fontId="20" fillId="0" borderId="0" xfId="0" applyFont="1" applyBorder="1">
      <alignment vertical="top"/>
    </xf>
    <xf numFmtId="0" fontId="20" fillId="0" borderId="0" xfId="0" applyNumberFormat="1" applyFont="1">
      <alignment vertical="top"/>
    </xf>
    <xf numFmtId="0" fontId="20" fillId="0" borderId="0" xfId="0" applyNumberFormat="1" applyFont="1" applyAlignment="1"/>
    <xf numFmtId="0" fontId="18" fillId="0" borderId="0" xfId="0" applyNumberFormat="1" applyFont="1">
      <alignment vertical="top"/>
    </xf>
    <xf numFmtId="0" fontId="20" fillId="0" borderId="0" xfId="0" applyNumberFormat="1" applyFont="1" applyBorder="1">
      <alignment vertical="top"/>
    </xf>
    <xf numFmtId="0" fontId="3" fillId="0" borderId="0" xfId="0" applyNumberFormat="1" applyFont="1">
      <alignment vertical="top"/>
    </xf>
    <xf numFmtId="0" fontId="18" fillId="0" borderId="0" xfId="0" applyNumberFormat="1" applyFont="1" applyFill="1" applyBorder="1">
      <alignment vertical="top"/>
    </xf>
    <xf numFmtId="40" fontId="21" fillId="5" borderId="20" xfId="0" applyNumberFormat="1" applyFont="1" applyFill="1" applyBorder="1" applyAlignment="1"/>
    <xf numFmtId="40" fontId="21" fillId="5" borderId="2" xfId="0" applyNumberFormat="1" applyFont="1" applyFill="1" applyBorder="1" applyAlignment="1"/>
    <xf numFmtId="40" fontId="11" fillId="4" borderId="13" xfId="0" applyNumberFormat="1" applyFont="1" applyFill="1" applyBorder="1">
      <alignment vertical="top"/>
    </xf>
    <xf numFmtId="40" fontId="11" fillId="4" borderId="22" xfId="0" applyNumberFormat="1" applyFont="1" applyFill="1" applyBorder="1">
      <alignment vertical="top"/>
    </xf>
    <xf numFmtId="40" fontId="6" fillId="0" borderId="0" xfId="0" applyNumberFormat="1" applyFont="1" applyAlignment="1">
      <alignment horizontal="center"/>
    </xf>
    <xf numFmtId="40" fontId="6" fillId="0" borderId="0" xfId="0" applyNumberFormat="1" applyFont="1" applyAlignment="1">
      <alignment horizontal="center" vertical="center"/>
    </xf>
    <xf numFmtId="40" fontId="6" fillId="0" borderId="7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66" fontId="24" fillId="2" borderId="2" xfId="0" applyNumberFormat="1" applyFont="1" applyFill="1" applyBorder="1" applyAlignment="1"/>
    <xf numFmtId="166" fontId="24" fillId="0" borderId="7" xfId="0" applyNumberFormat="1" applyFont="1" applyFill="1" applyBorder="1" applyAlignment="1"/>
    <xf numFmtId="0" fontId="26" fillId="0" borderId="21" xfId="0" applyFont="1" applyBorder="1" applyAlignment="1">
      <alignment horizontal="center"/>
    </xf>
    <xf numFmtId="40" fontId="24" fillId="2" borderId="2" xfId="0" applyNumberFormat="1" applyFont="1" applyFill="1" applyBorder="1" applyAlignment="1"/>
    <xf numFmtId="0" fontId="15" fillId="0" borderId="0" xfId="0" applyNumberFormat="1" applyFont="1" applyAlignment="1"/>
    <xf numFmtId="0" fontId="14" fillId="0" borderId="0" xfId="0" applyNumberFormat="1" applyFont="1" applyAlignment="1"/>
    <xf numFmtId="0" fontId="15" fillId="0" borderId="0" xfId="0" applyNumberFormat="1" applyFont="1" applyBorder="1" applyAlignment="1"/>
    <xf numFmtId="0" fontId="11" fillId="0" borderId="0" xfId="0" applyNumberFormat="1" applyFont="1" applyFill="1" applyAlignment="1"/>
    <xf numFmtId="0" fontId="14" fillId="0" borderId="0" xfId="0" applyNumberFormat="1" applyFont="1" applyFill="1" applyBorder="1" applyAlignment="1"/>
    <xf numFmtId="40" fontId="16" fillId="6" borderId="2" xfId="0" applyNumberFormat="1" applyFont="1" applyFill="1" applyBorder="1" applyAlignment="1"/>
    <xf numFmtId="0" fontId="9" fillId="0" borderId="17" xfId="0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1" fillId="0" borderId="12" xfId="0" applyFont="1" applyFill="1" applyBorder="1">
      <alignment vertical="top"/>
    </xf>
    <xf numFmtId="9" fontId="11" fillId="0" borderId="0" xfId="0" applyNumberFormat="1" applyFont="1">
      <alignment vertical="top"/>
    </xf>
    <xf numFmtId="0" fontId="11" fillId="0" borderId="33" xfId="0" applyFont="1" applyBorder="1">
      <alignment vertical="top"/>
    </xf>
    <xf numFmtId="0" fontId="1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11" fillId="0" borderId="21" xfId="0" applyFont="1" applyBorder="1" applyAlignment="1">
      <alignment horizontal="center" vertical="top"/>
    </xf>
    <xf numFmtId="0" fontId="14" fillId="0" borderId="21" xfId="0" applyFont="1" applyBorder="1">
      <alignment vertical="top"/>
    </xf>
    <xf numFmtId="0" fontId="11" fillId="0" borderId="66" xfId="0" applyFont="1" applyBorder="1">
      <alignment vertical="top"/>
    </xf>
    <xf numFmtId="40" fontId="4" fillId="7" borderId="0" xfId="0" applyNumberFormat="1" applyFont="1" applyFill="1" applyBorder="1" applyAlignment="1"/>
    <xf numFmtId="40" fontId="3" fillId="7" borderId="60" xfId="0" applyNumberFormat="1" applyFont="1" applyFill="1" applyBorder="1" applyAlignment="1">
      <alignment horizontal="center" vertical="top"/>
    </xf>
    <xf numFmtId="11" fontId="14" fillId="7" borderId="49" xfId="0" applyNumberFormat="1" applyFont="1" applyFill="1" applyBorder="1">
      <alignment vertical="top"/>
    </xf>
    <xf numFmtId="40" fontId="9" fillId="7" borderId="56" xfId="0" applyNumberFormat="1" applyFont="1" applyFill="1" applyBorder="1">
      <alignment vertical="top"/>
    </xf>
    <xf numFmtId="40" fontId="11" fillId="7" borderId="57" xfId="0" applyNumberFormat="1" applyFont="1" applyFill="1" applyBorder="1">
      <alignment vertical="top"/>
    </xf>
    <xf numFmtId="40" fontId="9" fillId="7" borderId="58" xfId="0" applyNumberFormat="1" applyFont="1" applyFill="1" applyBorder="1">
      <alignment vertical="top"/>
    </xf>
    <xf numFmtId="40" fontId="9" fillId="7" borderId="57" xfId="0" applyNumberFormat="1" applyFont="1" applyFill="1" applyBorder="1">
      <alignment vertical="top"/>
    </xf>
    <xf numFmtId="40" fontId="9" fillId="7" borderId="59" xfId="0" applyNumberFormat="1" applyFont="1" applyFill="1" applyBorder="1">
      <alignment vertical="top"/>
    </xf>
    <xf numFmtId="165" fontId="14" fillId="7" borderId="51" xfId="0" applyNumberFormat="1" applyFont="1" applyFill="1" applyBorder="1">
      <alignment vertical="top"/>
    </xf>
    <xf numFmtId="40" fontId="22" fillId="3" borderId="22" xfId="0" applyNumberFormat="1" applyFont="1" applyFill="1" applyBorder="1">
      <alignment vertical="top"/>
    </xf>
    <xf numFmtId="0" fontId="0" fillId="0" borderId="0" xfId="0" applyBorder="1" applyAlignment="1"/>
    <xf numFmtId="0" fontId="0" fillId="0" borderId="0" xfId="0" applyBorder="1">
      <alignment vertical="top"/>
    </xf>
    <xf numFmtId="0" fontId="15" fillId="0" borderId="0" xfId="0" applyFont="1" applyBorder="1" applyAlignment="1"/>
    <xf numFmtId="0" fontId="15" fillId="0" borderId="0" xfId="0" applyFont="1" applyBorder="1">
      <alignment vertical="top"/>
    </xf>
    <xf numFmtId="0" fontId="15" fillId="0" borderId="0" xfId="0" applyFont="1" applyFill="1" applyBorder="1">
      <alignment vertical="top"/>
    </xf>
    <xf numFmtId="0" fontId="13" fillId="0" borderId="0" xfId="0" applyFont="1" applyBorder="1" applyAlignment="1"/>
    <xf numFmtId="168" fontId="15" fillId="0" borderId="13" xfId="0" applyNumberFormat="1" applyFont="1" applyBorder="1" applyAlignment="1"/>
    <xf numFmtId="40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1" fillId="0" borderId="6" xfId="0" applyFont="1" applyBorder="1">
      <alignment vertical="top"/>
    </xf>
    <xf numFmtId="168" fontId="29" fillId="0" borderId="13" xfId="0" applyNumberFormat="1" applyFont="1" applyBorder="1" applyAlignment="1"/>
    <xf numFmtId="40" fontId="26" fillId="8" borderId="67" xfId="0" applyNumberFormat="1" applyFont="1" applyFill="1" applyBorder="1" applyAlignment="1"/>
    <xf numFmtId="40" fontId="11" fillId="9" borderId="22" xfId="0" applyNumberFormat="1" applyFont="1" applyFill="1" applyBorder="1">
      <alignment vertical="top"/>
    </xf>
    <xf numFmtId="40" fontId="11" fillId="9" borderId="25" xfId="0" applyNumberFormat="1" applyFont="1" applyFill="1" applyBorder="1">
      <alignment vertical="top"/>
    </xf>
    <xf numFmtId="40" fontId="11" fillId="9" borderId="13" xfId="0" applyNumberFormat="1" applyFont="1" applyFill="1" applyBorder="1">
      <alignment vertical="top"/>
    </xf>
    <xf numFmtId="40" fontId="21" fillId="10" borderId="22" xfId="0" applyNumberFormat="1" applyFont="1" applyFill="1" applyBorder="1">
      <alignment vertical="top"/>
    </xf>
    <xf numFmtId="0" fontId="21" fillId="0" borderId="24" xfId="0" applyFont="1" applyFill="1" applyBorder="1">
      <alignment vertical="top"/>
    </xf>
    <xf numFmtId="40" fontId="21" fillId="9" borderId="22" xfId="0" applyNumberFormat="1" applyFont="1" applyFill="1" applyBorder="1">
      <alignment vertical="top"/>
    </xf>
    <xf numFmtId="40" fontId="22" fillId="9" borderId="22" xfId="0" applyNumberFormat="1" applyFont="1" applyFill="1" applyBorder="1">
      <alignment vertical="top"/>
    </xf>
    <xf numFmtId="40" fontId="22" fillId="9" borderId="35" xfId="0" applyNumberFormat="1" applyFont="1" applyFill="1" applyBorder="1">
      <alignment vertical="top"/>
    </xf>
    <xf numFmtId="40" fontId="4" fillId="9" borderId="11" xfId="0" applyNumberFormat="1" applyFont="1" applyFill="1" applyBorder="1" applyAlignment="1">
      <alignment horizontal="center" vertical="top"/>
    </xf>
    <xf numFmtId="40" fontId="4" fillId="9" borderId="13" xfId="0" applyNumberFormat="1" applyFont="1" applyFill="1" applyBorder="1" applyAlignment="1">
      <alignment horizontal="center" vertical="top"/>
    </xf>
    <xf numFmtId="0" fontId="4" fillId="9" borderId="14" xfId="0" applyFont="1" applyFill="1" applyBorder="1" applyAlignment="1">
      <alignment horizontal="center" vertical="top"/>
    </xf>
    <xf numFmtId="40" fontId="4" fillId="9" borderId="14" xfId="0" applyNumberFormat="1" applyFont="1" applyFill="1" applyBorder="1" applyAlignment="1">
      <alignment horizontal="center" vertical="top"/>
    </xf>
    <xf numFmtId="40" fontId="9" fillId="10" borderId="15" xfId="0" applyNumberFormat="1" applyFont="1" applyFill="1" applyBorder="1">
      <alignment vertical="top"/>
    </xf>
    <xf numFmtId="40" fontId="21" fillId="10" borderId="36" xfId="0" applyNumberFormat="1" applyFont="1" applyFill="1" applyBorder="1">
      <alignment vertical="top"/>
    </xf>
    <xf numFmtId="40" fontId="9" fillId="10" borderId="36" xfId="0" applyNumberFormat="1" applyFont="1" applyFill="1" applyBorder="1">
      <alignment vertical="top"/>
    </xf>
    <xf numFmtId="0" fontId="0" fillId="0" borderId="0" xfId="0" applyFill="1">
      <alignment vertical="top"/>
    </xf>
    <xf numFmtId="0" fontId="11" fillId="0" borderId="31" xfId="0" applyFont="1" applyFill="1" applyBorder="1" applyAlignment="1">
      <alignment horizontal="center" vertical="top"/>
    </xf>
    <xf numFmtId="0" fontId="14" fillId="0" borderId="0" xfId="0" applyFont="1" applyFill="1">
      <alignment vertical="top"/>
    </xf>
    <xf numFmtId="0" fontId="13" fillId="0" borderId="0" xfId="0" applyFont="1" applyFill="1" applyBorder="1" applyAlignment="1"/>
    <xf numFmtId="40" fontId="30" fillId="0" borderId="13" xfId="0" applyNumberFormat="1" applyFont="1" applyBorder="1" applyAlignment="1">
      <alignment vertical="center"/>
    </xf>
    <xf numFmtId="0" fontId="20" fillId="7" borderId="0" xfId="0" applyFont="1" applyFill="1" applyBorder="1" applyAlignment="1"/>
    <xf numFmtId="0" fontId="17" fillId="7" borderId="0" xfId="0" applyFont="1" applyFill="1" applyBorder="1" applyAlignment="1">
      <alignment horizontal="right"/>
    </xf>
    <xf numFmtId="0" fontId="20" fillId="7" borderId="48" xfId="0" applyFont="1" applyFill="1" applyBorder="1" applyAlignment="1"/>
    <xf numFmtId="0" fontId="20" fillId="7" borderId="54" xfId="0" applyFont="1" applyFill="1" applyBorder="1" applyAlignment="1"/>
    <xf numFmtId="0" fontId="20" fillId="7" borderId="54" xfId="0" applyFont="1" applyFill="1" applyBorder="1">
      <alignment vertical="top"/>
    </xf>
    <xf numFmtId="0" fontId="13" fillId="7" borderId="49" xfId="0" applyFont="1" applyFill="1" applyBorder="1">
      <alignment vertical="top"/>
    </xf>
    <xf numFmtId="0" fontId="20" fillId="4" borderId="50" xfId="0" applyFont="1" applyFill="1" applyBorder="1">
      <alignment vertical="top"/>
    </xf>
    <xf numFmtId="40" fontId="9" fillId="0" borderId="68" xfId="0" applyNumberFormat="1" applyFont="1" applyFill="1" applyBorder="1" applyAlignment="1">
      <alignment horizontal="right"/>
    </xf>
    <xf numFmtId="0" fontId="13" fillId="7" borderId="20" xfId="0" applyFont="1" applyFill="1" applyBorder="1">
      <alignment vertical="top"/>
    </xf>
    <xf numFmtId="0" fontId="0" fillId="0" borderId="4" xfId="0" applyBorder="1" applyAlignment="1"/>
    <xf numFmtId="0" fontId="18" fillId="0" borderId="0" xfId="0" applyFont="1" applyBorder="1">
      <alignment vertical="top"/>
    </xf>
    <xf numFmtId="0" fontId="14" fillId="0" borderId="0" xfId="0" applyFont="1" applyBorder="1">
      <alignment vertical="top"/>
    </xf>
    <xf numFmtId="0" fontId="14" fillId="0" borderId="0" xfId="0" applyFont="1" applyFill="1" applyBorder="1">
      <alignment vertical="top"/>
    </xf>
    <xf numFmtId="0" fontId="14" fillId="0" borderId="0" xfId="0" applyFont="1" applyBorder="1" applyAlignment="1"/>
    <xf numFmtId="0" fontId="0" fillId="0" borderId="6" xfId="0" applyBorder="1" applyAlignment="1"/>
    <xf numFmtId="40" fontId="11" fillId="0" borderId="0" xfId="0" applyNumberFormat="1" applyFont="1" applyBorder="1">
      <alignment vertical="top"/>
    </xf>
    <xf numFmtId="40" fontId="11" fillId="0" borderId="42" xfId="0" applyNumberFormat="1" applyFont="1" applyFill="1" applyBorder="1">
      <alignment vertical="top"/>
    </xf>
    <xf numFmtId="40" fontId="11" fillId="0" borderId="21" xfId="0" applyNumberFormat="1" applyFont="1" applyBorder="1">
      <alignment vertical="top"/>
    </xf>
    <xf numFmtId="40" fontId="11" fillId="0" borderId="21" xfId="0" applyNumberFormat="1" applyFont="1" applyFill="1" applyBorder="1">
      <alignment vertical="top"/>
    </xf>
    <xf numFmtId="167" fontId="31" fillId="0" borderId="0" xfId="0" applyNumberFormat="1" applyFont="1" applyAlignment="1">
      <alignment vertical="center"/>
    </xf>
    <xf numFmtId="40" fontId="15" fillId="0" borderId="11" xfId="0" applyNumberFormat="1" applyFont="1" applyBorder="1">
      <alignment vertical="top"/>
    </xf>
    <xf numFmtId="40" fontId="15" fillId="0" borderId="22" xfId="0" applyNumberFormat="1" applyFont="1" applyBorder="1">
      <alignment vertical="top"/>
    </xf>
    <xf numFmtId="40" fontId="24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vertical="center"/>
    </xf>
    <xf numFmtId="40" fontId="32" fillId="0" borderId="0" xfId="0" applyNumberFormat="1" applyFont="1" applyFill="1" applyBorder="1" applyAlignment="1"/>
    <xf numFmtId="0" fontId="4" fillId="0" borderId="46" xfId="0" applyFont="1" applyFill="1" applyBorder="1" applyAlignment="1">
      <alignment horizontal="center" vertical="top"/>
    </xf>
    <xf numFmtId="0" fontId="4" fillId="0" borderId="26" xfId="0" applyFont="1" applyFill="1" applyBorder="1" applyAlignment="1">
      <alignment horizontal="center" vertical="top"/>
    </xf>
    <xf numFmtId="40" fontId="4" fillId="0" borderId="69" xfId="0" applyNumberFormat="1" applyFont="1" applyFill="1" applyBorder="1" applyAlignment="1">
      <alignment horizontal="center" vertical="top"/>
    </xf>
    <xf numFmtId="40" fontId="4" fillId="0" borderId="71" xfId="0" applyNumberFormat="1" applyFont="1" applyFill="1" applyBorder="1" applyAlignment="1">
      <alignment horizontal="center" vertical="top"/>
    </xf>
    <xf numFmtId="40" fontId="3" fillId="0" borderId="70" xfId="0" applyNumberFormat="1" applyFont="1" applyBorder="1">
      <alignment vertical="top"/>
    </xf>
    <xf numFmtId="40" fontId="9" fillId="0" borderId="22" xfId="0" applyNumberFormat="1" applyFont="1" applyFill="1" applyBorder="1">
      <alignment vertical="top"/>
    </xf>
    <xf numFmtId="168" fontId="33" fillId="0" borderId="0" xfId="0" applyNumberFormat="1" applyFont="1" applyFill="1" applyBorder="1" applyAlignment="1"/>
    <xf numFmtId="166" fontId="24" fillId="0" borderId="0" xfId="0" applyNumberFormat="1" applyFont="1" applyFill="1" applyBorder="1" applyAlignment="1"/>
    <xf numFmtId="40" fontId="32" fillId="0" borderId="6" xfId="0" applyNumberFormat="1" applyFont="1" applyFill="1" applyBorder="1" applyAlignment="1"/>
    <xf numFmtId="40" fontId="32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/>
    <xf numFmtId="0" fontId="34" fillId="0" borderId="0" xfId="0" applyFont="1" applyFill="1" applyBorder="1">
      <alignment vertical="top"/>
    </xf>
    <xf numFmtId="0" fontId="35" fillId="0" borderId="0" xfId="0" applyFont="1" applyFill="1" applyBorder="1">
      <alignment vertical="top"/>
    </xf>
    <xf numFmtId="0" fontId="4" fillId="3" borderId="11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/>
    </xf>
    <xf numFmtId="40" fontId="11" fillId="3" borderId="72" xfId="0" applyNumberFormat="1" applyFont="1" applyFill="1" applyBorder="1">
      <alignment vertical="top"/>
    </xf>
    <xf numFmtId="9" fontId="4" fillId="0" borderId="13" xfId="0" applyNumberFormat="1" applyFont="1" applyBorder="1">
      <alignment vertical="top"/>
    </xf>
    <xf numFmtId="9" fontId="4" fillId="0" borderId="13" xfId="0" applyNumberFormat="1" applyFont="1" applyBorder="1" applyAlignment="1">
      <alignment horizontal="left" vertical="top"/>
    </xf>
    <xf numFmtId="40" fontId="32" fillId="10" borderId="36" xfId="0" applyNumberFormat="1" applyFont="1" applyFill="1" applyBorder="1">
      <alignment vertical="top"/>
    </xf>
    <xf numFmtId="40" fontId="4" fillId="3" borderId="11" xfId="0" applyNumberFormat="1" applyFont="1" applyFill="1" applyBorder="1" applyAlignment="1">
      <alignment horizontal="center" vertical="top"/>
    </xf>
    <xf numFmtId="40" fontId="4" fillId="3" borderId="13" xfId="0" applyNumberFormat="1" applyFont="1" applyFill="1" applyBorder="1" applyAlignment="1">
      <alignment horizontal="center" vertical="top"/>
    </xf>
    <xf numFmtId="40" fontId="4" fillId="3" borderId="14" xfId="0" applyNumberFormat="1" applyFont="1" applyFill="1" applyBorder="1" applyAlignment="1">
      <alignment horizontal="center" vertical="top"/>
    </xf>
    <xf numFmtId="168" fontId="15" fillId="0" borderId="0" xfId="0" applyNumberFormat="1" applyFont="1" applyFill="1" applyBorder="1" applyAlignment="1">
      <alignment vertical="center"/>
    </xf>
    <xf numFmtId="168" fontId="0" fillId="0" borderId="0" xfId="0" applyNumberFormat="1" applyFill="1" applyBorder="1" applyAlignment="1"/>
    <xf numFmtId="166" fontId="23" fillId="11" borderId="20" xfId="0" applyNumberFormat="1" applyFont="1" applyFill="1" applyBorder="1" applyAlignment="1"/>
    <xf numFmtId="40" fontId="21" fillId="11" borderId="20" xfId="0" applyNumberFormat="1" applyFont="1" applyFill="1" applyBorder="1" applyAlignment="1"/>
    <xf numFmtId="40" fontId="21" fillId="11" borderId="2" xfId="0" applyNumberFormat="1" applyFont="1" applyFill="1" applyBorder="1" applyAlignment="1"/>
    <xf numFmtId="0" fontId="14" fillId="7" borderId="53" xfId="0" applyFont="1" applyFill="1" applyBorder="1">
      <alignment vertical="top"/>
    </xf>
    <xf numFmtId="40" fontId="3" fillId="7" borderId="55" xfId="0" applyNumberFormat="1" applyFont="1" applyFill="1" applyBorder="1">
      <alignment vertical="top"/>
    </xf>
    <xf numFmtId="165" fontId="18" fillId="7" borderId="55" xfId="0" applyNumberFormat="1" applyFont="1" applyFill="1" applyBorder="1">
      <alignment vertical="top"/>
    </xf>
    <xf numFmtId="165" fontId="14" fillId="7" borderId="52" xfId="0" applyNumberFormat="1" applyFont="1" applyFill="1" applyBorder="1">
      <alignment vertical="top"/>
    </xf>
    <xf numFmtId="168" fontId="29" fillId="0" borderId="7" xfId="0" applyNumberFormat="1" applyFont="1" applyFill="1" applyBorder="1" applyAlignment="1"/>
    <xf numFmtId="40" fontId="30" fillId="0" borderId="7" xfId="0" applyNumberFormat="1" applyFont="1" applyFill="1" applyBorder="1" applyAlignment="1">
      <alignment vertical="center"/>
    </xf>
    <xf numFmtId="168" fontId="15" fillId="0" borderId="7" xfId="0" applyNumberFormat="1" applyFont="1" applyFill="1" applyBorder="1" applyAlignment="1"/>
    <xf numFmtId="40" fontId="26" fillId="0" borderId="7" xfId="0" applyNumberFormat="1" applyFont="1" applyFill="1" applyBorder="1" applyAlignment="1"/>
    <xf numFmtId="40" fontId="8" fillId="0" borderId="7" xfId="0" applyNumberFormat="1" applyFont="1" applyFill="1" applyBorder="1" applyAlignment="1">
      <alignment horizontal="center" vertical="top"/>
    </xf>
    <xf numFmtId="164" fontId="8" fillId="0" borderId="7" xfId="0" applyNumberFormat="1" applyFont="1" applyFill="1" applyBorder="1" applyAlignment="1">
      <alignment horizontal="center" vertical="top"/>
    </xf>
    <xf numFmtId="0" fontId="1" fillId="0" borderId="8" xfId="0" applyFont="1" applyFill="1" applyBorder="1">
      <alignment vertical="top"/>
    </xf>
    <xf numFmtId="40" fontId="6" fillId="0" borderId="0" xfId="0" applyNumberFormat="1" applyFont="1" applyAlignment="1">
      <alignment horizontal="center" vertical="top"/>
    </xf>
    <xf numFmtId="0" fontId="4" fillId="0" borderId="12" xfId="0" applyFont="1" applyFill="1" applyBorder="1" applyAlignment="1">
      <alignment horizontal="left" vertical="top"/>
    </xf>
    <xf numFmtId="0" fontId="14" fillId="0" borderId="34" xfId="0" applyFont="1" applyFill="1" applyBorder="1">
      <alignment vertical="top"/>
    </xf>
    <xf numFmtId="0" fontId="9" fillId="0" borderId="0" xfId="0" applyFont="1" applyFill="1" applyAlignment="1">
      <alignment horizontal="left" vertical="top"/>
    </xf>
    <xf numFmtId="0" fontId="15" fillId="0" borderId="24" xfId="0" applyFont="1" applyFill="1" applyBorder="1">
      <alignment vertical="top"/>
    </xf>
    <xf numFmtId="40" fontId="11" fillId="4" borderId="72" xfId="0" applyNumberFormat="1" applyFont="1" applyFill="1" applyBorder="1">
      <alignment vertical="top"/>
    </xf>
    <xf numFmtId="40" fontId="11" fillId="4" borderId="35" xfId="0" applyNumberFormat="1" applyFont="1" applyFill="1" applyBorder="1">
      <alignment vertical="top"/>
    </xf>
    <xf numFmtId="40" fontId="9" fillId="4" borderId="22" xfId="0" applyNumberFormat="1" applyFont="1" applyFill="1" applyBorder="1">
      <alignment vertical="top"/>
    </xf>
    <xf numFmtId="40" fontId="11" fillId="12" borderId="22" xfId="0" applyNumberFormat="1" applyFont="1" applyFill="1" applyBorder="1">
      <alignment vertical="top"/>
    </xf>
    <xf numFmtId="40" fontId="11" fillId="0" borderId="7" xfId="0" applyNumberFormat="1" applyFont="1" applyBorder="1">
      <alignment vertical="top"/>
    </xf>
    <xf numFmtId="0" fontId="12" fillId="0" borderId="0" xfId="0" applyFont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9" fontId="20" fillId="0" borderId="0" xfId="0" applyNumberFormat="1" applyFont="1" applyAlignment="1"/>
    <xf numFmtId="9" fontId="15" fillId="0" borderId="0" xfId="0" applyNumberFormat="1" applyFont="1" applyAlignment="1"/>
    <xf numFmtId="9" fontId="1" fillId="0" borderId="0" xfId="0" applyNumberFormat="1" applyFont="1">
      <alignment vertical="top"/>
    </xf>
    <xf numFmtId="9" fontId="1" fillId="0" borderId="4" xfId="0" applyNumberFormat="1" applyFont="1" applyBorder="1">
      <alignment vertical="top"/>
    </xf>
    <xf numFmtId="9" fontId="9" fillId="0" borderId="54" xfId="0" applyNumberFormat="1" applyFont="1" applyFill="1" applyBorder="1" applyAlignment="1">
      <alignment vertical="center"/>
    </xf>
    <xf numFmtId="9" fontId="8" fillId="0" borderId="0" xfId="0" applyNumberFormat="1" applyFont="1" applyAlignment="1">
      <alignment vertical="center"/>
    </xf>
    <xf numFmtId="9" fontId="8" fillId="0" borderId="13" xfId="0" applyNumberFormat="1" applyFont="1" applyBorder="1" applyAlignment="1">
      <alignment vertical="center"/>
    </xf>
    <xf numFmtId="9" fontId="4" fillId="0" borderId="13" xfId="0" applyNumberFormat="1" applyFont="1" applyBorder="1" applyAlignment="1">
      <alignment horizontal="center" vertical="top"/>
    </xf>
    <xf numFmtId="9" fontId="11" fillId="0" borderId="13" xfId="0" applyNumberFormat="1" applyFont="1" applyBorder="1">
      <alignment vertical="top"/>
    </xf>
    <xf numFmtId="9" fontId="3" fillId="0" borderId="13" xfId="0" applyNumberFormat="1" applyFont="1" applyBorder="1">
      <alignment vertical="top"/>
    </xf>
    <xf numFmtId="9" fontId="11" fillId="0" borderId="6" xfId="0" applyNumberFormat="1" applyFont="1" applyBorder="1">
      <alignment vertical="top"/>
    </xf>
    <xf numFmtId="9" fontId="2" fillId="0" borderId="0" xfId="0" applyNumberFormat="1" applyFont="1">
      <alignment vertical="top"/>
    </xf>
    <xf numFmtId="9" fontId="2" fillId="0" borderId="6" xfId="0" applyNumberFormat="1" applyFont="1" applyBorder="1">
      <alignment vertical="top"/>
    </xf>
    <xf numFmtId="9" fontId="2" fillId="0" borderId="46" xfId="0" applyNumberFormat="1" applyFont="1" applyBorder="1">
      <alignment vertical="top"/>
    </xf>
    <xf numFmtId="9" fontId="2" fillId="0" borderId="4" xfId="0" applyNumberFormat="1" applyFont="1" applyBorder="1">
      <alignment vertical="top"/>
    </xf>
    <xf numFmtId="9" fontId="2" fillId="0" borderId="13" xfId="0" applyNumberFormat="1" applyFont="1" applyBorder="1">
      <alignment vertical="top"/>
    </xf>
    <xf numFmtId="9" fontId="11" fillId="0" borderId="16" xfId="0" applyNumberFormat="1" applyFont="1" applyBorder="1">
      <alignment vertical="top"/>
    </xf>
    <xf numFmtId="9" fontId="11" fillId="0" borderId="0" xfId="0" applyNumberFormat="1" applyFont="1" applyAlignment="1">
      <alignment horizontal="center" vertical="top"/>
    </xf>
    <xf numFmtId="9" fontId="11" fillId="0" borderId="0" xfId="0" applyNumberFormat="1" applyFont="1" applyAlignment="1"/>
    <xf numFmtId="9" fontId="11" fillId="0" borderId="4" xfId="0" applyNumberFormat="1" applyFont="1" applyBorder="1">
      <alignment vertical="top"/>
    </xf>
    <xf numFmtId="9" fontId="15" fillId="0" borderId="0" xfId="0" applyNumberFormat="1" applyFont="1">
      <alignment vertical="top"/>
    </xf>
    <xf numFmtId="9" fontId="13" fillId="0" borderId="0" xfId="0" applyNumberFormat="1" applyFont="1" applyAlignment="1"/>
    <xf numFmtId="9" fontId="0" fillId="0" borderId="0" xfId="0" applyNumberFormat="1" applyBorder="1" applyAlignment="1"/>
    <xf numFmtId="9" fontId="15" fillId="0" borderId="0" xfId="0" applyNumberFormat="1" applyFont="1" applyBorder="1" applyAlignment="1"/>
    <xf numFmtId="9" fontId="1" fillId="0" borderId="6" xfId="0" applyNumberFormat="1" applyFont="1" applyBorder="1">
      <alignment vertical="top"/>
    </xf>
    <xf numFmtId="9" fontId="18" fillId="0" borderId="49" xfId="0" applyNumberFormat="1" applyFont="1" applyBorder="1">
      <alignment vertical="top"/>
    </xf>
    <xf numFmtId="9" fontId="18" fillId="0" borderId="51" xfId="0" applyNumberFormat="1" applyFont="1" applyBorder="1">
      <alignment vertical="top"/>
    </xf>
    <xf numFmtId="9" fontId="18" fillId="7" borderId="48" xfId="0" applyNumberFormat="1" applyFont="1" applyFill="1" applyBorder="1">
      <alignment vertical="top"/>
    </xf>
    <xf numFmtId="9" fontId="20" fillId="7" borderId="0" xfId="0" applyNumberFormat="1" applyFont="1" applyFill="1" applyBorder="1" applyAlignment="1"/>
    <xf numFmtId="9" fontId="17" fillId="7" borderId="0" xfId="0" applyNumberFormat="1" applyFont="1" applyFill="1" applyBorder="1" applyAlignment="1">
      <alignment horizontal="right"/>
    </xf>
    <xf numFmtId="9" fontId="4" fillId="7" borderId="0" xfId="0" applyNumberFormat="1" applyFont="1" applyFill="1" applyBorder="1" applyAlignment="1"/>
    <xf numFmtId="9" fontId="18" fillId="7" borderId="51" xfId="0" applyNumberFormat="1" applyFont="1" applyFill="1" applyBorder="1">
      <alignment vertical="top"/>
    </xf>
    <xf numFmtId="9" fontId="18" fillId="0" borderId="0" xfId="0" applyNumberFormat="1" applyFont="1">
      <alignment vertical="top"/>
    </xf>
    <xf numFmtId="9" fontId="3" fillId="0" borderId="0" xfId="0" applyNumberFormat="1" applyFont="1">
      <alignment vertical="top"/>
    </xf>
    <xf numFmtId="9" fontId="25" fillId="0" borderId="0" xfId="0" applyNumberFormat="1" applyFont="1" applyAlignment="1"/>
    <xf numFmtId="9" fontId="10" fillId="0" borderId="0" xfId="0" applyNumberFormat="1" applyFont="1" applyAlignment="1">
      <alignment vertical="center"/>
    </xf>
    <xf numFmtId="9" fontId="4" fillId="0" borderId="11" xfId="0" applyNumberFormat="1" applyFont="1" applyBorder="1" applyAlignment="1">
      <alignment horizontal="center" vertical="top"/>
    </xf>
    <xf numFmtId="9" fontId="24" fillId="0" borderId="16" xfId="0" applyNumberFormat="1" applyFont="1" applyBorder="1" applyAlignment="1"/>
    <xf numFmtId="9" fontId="0" fillId="0" borderId="0" xfId="0" applyNumberFormat="1" applyBorder="1">
      <alignment vertical="top"/>
    </xf>
    <xf numFmtId="9" fontId="15" fillId="0" borderId="0" xfId="0" applyNumberFormat="1" applyFont="1" applyBorder="1">
      <alignment vertical="top"/>
    </xf>
    <xf numFmtId="9" fontId="14" fillId="7" borderId="49" xfId="0" applyNumberFormat="1" applyFont="1" applyFill="1" applyBorder="1">
      <alignment vertical="top"/>
    </xf>
    <xf numFmtId="9" fontId="3" fillId="7" borderId="0" xfId="0" applyNumberFormat="1" applyFont="1" applyFill="1" applyBorder="1">
      <alignment vertical="top"/>
    </xf>
    <xf numFmtId="9" fontId="18" fillId="7" borderId="0" xfId="0" applyNumberFormat="1" applyFont="1" applyFill="1" applyBorder="1">
      <alignment vertical="top"/>
    </xf>
    <xf numFmtId="9" fontId="14" fillId="7" borderId="51" xfId="0" applyNumberFormat="1" applyFont="1" applyFill="1" applyBorder="1">
      <alignment vertical="top"/>
    </xf>
    <xf numFmtId="9" fontId="14" fillId="0" borderId="0" xfId="0" applyNumberFormat="1" applyFont="1" applyAlignment="1"/>
    <xf numFmtId="0" fontId="0" fillId="0" borderId="0" xfId="0" applyNumberFormat="1" applyAlignment="1"/>
    <xf numFmtId="0" fontId="0" fillId="0" borderId="3" xfId="0" applyNumberFormat="1" applyBorder="1" applyAlignment="1"/>
    <xf numFmtId="0" fontId="1" fillId="0" borderId="1" xfId="0" applyNumberFormat="1" applyFont="1" applyBorder="1">
      <alignment vertical="top"/>
    </xf>
    <xf numFmtId="0" fontId="18" fillId="0" borderId="1" xfId="0" applyNumberFormat="1" applyFont="1" applyBorder="1">
      <alignment vertical="top"/>
    </xf>
    <xf numFmtId="0" fontId="14" fillId="0" borderId="1" xfId="0" applyNumberFormat="1" applyFont="1" applyBorder="1">
      <alignment vertical="top"/>
    </xf>
    <xf numFmtId="0" fontId="14" fillId="0" borderId="6" xfId="0" applyNumberFormat="1" applyFont="1" applyBorder="1">
      <alignment vertical="top"/>
    </xf>
    <xf numFmtId="0" fontId="14" fillId="0" borderId="1" xfId="0" applyNumberFormat="1" applyFont="1" applyBorder="1" applyAlignment="1"/>
    <xf numFmtId="0" fontId="1" fillId="0" borderId="9" xfId="0" applyNumberFormat="1" applyFont="1" applyBorder="1">
      <alignment vertical="top"/>
    </xf>
    <xf numFmtId="0" fontId="1" fillId="0" borderId="46" xfId="0" applyNumberFormat="1" applyFont="1" applyBorder="1">
      <alignment vertical="top"/>
    </xf>
    <xf numFmtId="0" fontId="1" fillId="0" borderId="3" xfId="0" applyNumberFormat="1" applyFont="1" applyBorder="1">
      <alignment vertical="top"/>
    </xf>
    <xf numFmtId="0" fontId="14" fillId="0" borderId="4" xfId="0" applyNumberFormat="1" applyFont="1" applyBorder="1">
      <alignment vertical="top"/>
    </xf>
    <xf numFmtId="0" fontId="0" fillId="0" borderId="1" xfId="0" applyNumberFormat="1" applyBorder="1">
      <alignment vertical="top"/>
    </xf>
    <xf numFmtId="0" fontId="15" fillId="0" borderId="1" xfId="0" applyNumberFormat="1" applyFont="1" applyBorder="1">
      <alignment vertical="top"/>
    </xf>
    <xf numFmtId="0" fontId="15" fillId="0" borderId="1" xfId="0" applyNumberFormat="1" applyFont="1" applyBorder="1" applyAlignment="1"/>
    <xf numFmtId="0" fontId="0" fillId="0" borderId="1" xfId="0" applyNumberFormat="1" applyBorder="1" applyAlignment="1"/>
    <xf numFmtId="0" fontId="0" fillId="0" borderId="9" xfId="0" applyNumberFormat="1" applyBorder="1" applyAlignment="1"/>
    <xf numFmtId="9" fontId="4" fillId="0" borderId="61" xfId="0" applyNumberFormat="1" applyFont="1" applyBorder="1" applyAlignment="1">
      <alignment horizontal="left" vertical="top"/>
    </xf>
    <xf numFmtId="166" fontId="23" fillId="0" borderId="0" xfId="0" applyNumberFormat="1" applyFont="1" applyFill="1" applyBorder="1" applyAlignment="1"/>
    <xf numFmtId="9" fontId="3" fillId="0" borderId="61" xfId="0" applyNumberFormat="1" applyFont="1" applyBorder="1">
      <alignment vertical="top"/>
    </xf>
    <xf numFmtId="9" fontId="4" fillId="0" borderId="61" xfId="0" applyNumberFormat="1" applyFont="1" applyBorder="1">
      <alignment vertical="top"/>
    </xf>
    <xf numFmtId="0" fontId="18" fillId="0" borderId="1" xfId="0" applyNumberFormat="1" applyFont="1" applyFill="1" applyBorder="1">
      <alignment vertical="top"/>
    </xf>
    <xf numFmtId="0" fontId="18" fillId="0" borderId="9" xfId="0" applyNumberFormat="1" applyFont="1" applyBorder="1">
      <alignment vertical="top"/>
    </xf>
    <xf numFmtId="0" fontId="18" fillId="0" borderId="6" xfId="0" applyNumberFormat="1" applyFont="1" applyBorder="1">
      <alignment vertical="top"/>
    </xf>
    <xf numFmtId="0" fontId="18" fillId="0" borderId="3" xfId="0" applyNumberFormat="1" applyFont="1" applyBorder="1">
      <alignment vertical="top"/>
    </xf>
    <xf numFmtId="9" fontId="3" fillId="0" borderId="1" xfId="0" applyNumberFormat="1" applyFont="1" applyBorder="1" applyAlignment="1">
      <alignment horizontal="right"/>
    </xf>
    <xf numFmtId="9" fontId="3" fillId="0" borderId="47" xfId="0" applyNumberFormat="1" applyFont="1" applyBorder="1">
      <alignment vertical="top"/>
    </xf>
    <xf numFmtId="9" fontId="3" fillId="0" borderId="13" xfId="0" applyNumberFormat="1" applyFont="1" applyFill="1" applyBorder="1">
      <alignment vertical="top"/>
    </xf>
    <xf numFmtId="9" fontId="3" fillId="0" borderId="45" xfId="0" applyNumberFormat="1" applyFont="1" applyBorder="1">
      <alignment vertical="top"/>
    </xf>
    <xf numFmtId="9" fontId="3" fillId="0" borderId="6" xfId="0" applyNumberFormat="1" applyFont="1" applyBorder="1">
      <alignment vertical="top"/>
    </xf>
    <xf numFmtId="9" fontId="3" fillId="0" borderId="42" xfId="0" applyNumberFormat="1" applyFont="1" applyBorder="1">
      <alignment vertical="top"/>
    </xf>
    <xf numFmtId="9" fontId="3" fillId="0" borderId="65" xfId="0" applyNumberFormat="1" applyFont="1" applyBorder="1">
      <alignment vertical="top"/>
    </xf>
    <xf numFmtId="9" fontId="3" fillId="0" borderId="24" xfId="0" applyNumberFormat="1" applyFont="1" applyFill="1" applyBorder="1">
      <alignment vertical="top"/>
    </xf>
    <xf numFmtId="9" fontId="3" fillId="0" borderId="65" xfId="0" applyNumberFormat="1" applyFont="1" applyFill="1" applyBorder="1">
      <alignment vertical="top"/>
    </xf>
    <xf numFmtId="9" fontId="3" fillId="0" borderId="0" xfId="0" applyNumberFormat="1" applyFont="1" applyAlignment="1">
      <alignment horizontal="right"/>
    </xf>
    <xf numFmtId="9" fontId="3" fillId="0" borderId="16" xfId="0" applyNumberFormat="1" applyFont="1" applyBorder="1">
      <alignment vertical="top"/>
    </xf>
    <xf numFmtId="9" fontId="3" fillId="0" borderId="0" xfId="0" applyNumberFormat="1" applyFont="1" applyAlignment="1"/>
    <xf numFmtId="0" fontId="36" fillId="0" borderId="0" xfId="0" applyFont="1" applyAlignment="1"/>
    <xf numFmtId="49" fontId="18" fillId="0" borderId="1" xfId="0" applyNumberFormat="1" applyFont="1" applyBorder="1">
      <alignment vertical="top"/>
    </xf>
    <xf numFmtId="3" fontId="1" fillId="0" borderId="6" xfId="0" applyNumberFormat="1" applyFont="1" applyBorder="1">
      <alignment vertical="top"/>
    </xf>
    <xf numFmtId="0" fontId="13" fillId="0" borderId="0" xfId="0" applyFont="1" applyBorder="1" applyAlignment="1">
      <alignment horizontal="left"/>
    </xf>
    <xf numFmtId="3" fontId="13" fillId="0" borderId="0" xfId="0" applyNumberFormat="1" applyFont="1" applyBorder="1" applyAlignment="1"/>
    <xf numFmtId="0" fontId="13" fillId="0" borderId="0" xfId="0" applyFont="1" applyBorder="1" applyAlignment="1">
      <alignment horizontal="right"/>
    </xf>
    <xf numFmtId="3" fontId="13" fillId="0" borderId="73" xfId="0" applyNumberFormat="1" applyFont="1" applyBorder="1" applyAlignment="1"/>
    <xf numFmtId="168" fontId="37" fillId="0" borderId="0" xfId="0" applyNumberFormat="1" applyFont="1" applyFill="1" applyBorder="1" applyAlignment="1">
      <alignment horizontal="center" vertical="center"/>
    </xf>
    <xf numFmtId="40" fontId="12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3" fontId="13" fillId="0" borderId="0" xfId="0" applyNumberFormat="1" applyFont="1" applyBorder="1" applyAlignment="1">
      <alignment horizontal="right"/>
    </xf>
    <xf numFmtId="4" fontId="37" fillId="0" borderId="0" xfId="0" applyNumberFormat="1" applyFont="1" applyBorder="1" applyAlignment="1">
      <alignment horizontal="center"/>
    </xf>
    <xf numFmtId="0" fontId="17" fillId="7" borderId="54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4" fillId="7" borderId="54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7A1"/>
      <color rgb="FF73FEFF"/>
      <color rgb="FF15BA5A"/>
      <color rgb="FFD6CE87"/>
      <color rgb="FF7AAE99"/>
      <color rgb="FFE6E461"/>
      <color rgb="FF00C69F"/>
      <color rgb="FF00E4C2"/>
      <color rgb="FFE3CA58"/>
      <color rgb="FFDBC4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63208</xdr:colOff>
      <xdr:row>94</xdr:row>
      <xdr:rowOff>190500</xdr:rowOff>
    </xdr:from>
    <xdr:to>
      <xdr:col>8</xdr:col>
      <xdr:colOff>571938</xdr:colOff>
      <xdr:row>97</xdr:row>
      <xdr:rowOff>127000</xdr:rowOff>
    </xdr:to>
    <xdr:pic>
      <xdr:nvPicPr>
        <xdr:cNvPr id="3" name="Graphic 2" descr="Eye">
          <a:extLst>
            <a:ext uri="{FF2B5EF4-FFF2-40B4-BE49-F238E27FC236}">
              <a16:creationId xmlns:a16="http://schemas.microsoft.com/office/drawing/2014/main" id="{8A1A6316-174E-7B46-A687-8D5B8B30E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31108" y="19799300"/>
          <a:ext cx="508730" cy="520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ilipcolmer\PRC%20Files\PLAISTOW%20&amp;%20IFOLD%20PC\FINANCE\2021:22\2021-22_%20Budget-Forecast%20Comparison%20at%20Qtr3_PRC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%20Philip%20Robert\Documents\Plaistow%20&amp;%20Ifold%20%20Parish%20Coucil\Budget%20v%20Projected%20Forecast%202018_19_12.03.2019_PRCL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-Forecast Comparison Q1"/>
      <sheetName val="Budget-Forecast Comparison Q2"/>
      <sheetName val="Budget-Forecast Comparison  Q3"/>
      <sheetName val="Sheet1"/>
    </sheetNames>
    <sheetDataSet>
      <sheetData sheetId="0"/>
      <sheetData sheetId="1"/>
      <sheetData sheetId="2">
        <row r="9">
          <cell r="L9">
            <v>35650</v>
          </cell>
        </row>
        <row r="10">
          <cell r="L10">
            <v>300</v>
          </cell>
        </row>
        <row r="11">
          <cell r="L11">
            <v>150</v>
          </cell>
        </row>
        <row r="14">
          <cell r="L14">
            <v>1568</v>
          </cell>
        </row>
        <row r="15">
          <cell r="L15">
            <v>650</v>
          </cell>
        </row>
        <row r="16">
          <cell r="L16">
            <v>55</v>
          </cell>
        </row>
        <row r="17">
          <cell r="L17">
            <v>150</v>
          </cell>
        </row>
        <row r="18">
          <cell r="L18">
            <v>887</v>
          </cell>
        </row>
        <row r="19">
          <cell r="L19">
            <v>1100</v>
          </cell>
        </row>
        <row r="20">
          <cell r="L20">
            <v>400</v>
          </cell>
        </row>
        <row r="21">
          <cell r="L21">
            <v>200</v>
          </cell>
        </row>
        <row r="22">
          <cell r="L22">
            <v>300</v>
          </cell>
        </row>
        <row r="23">
          <cell r="L23">
            <v>600</v>
          </cell>
        </row>
        <row r="24">
          <cell r="L24"/>
        </row>
        <row r="25">
          <cell r="L25">
            <v>360</v>
          </cell>
        </row>
        <row r="26">
          <cell r="L26"/>
        </row>
        <row r="27">
          <cell r="L27">
            <v>50</v>
          </cell>
        </row>
        <row r="28">
          <cell r="L28">
            <v>250</v>
          </cell>
        </row>
        <row r="29">
          <cell r="L29">
            <v>340</v>
          </cell>
        </row>
        <row r="30">
          <cell r="L30">
            <v>100</v>
          </cell>
        </row>
        <row r="31">
          <cell r="L31">
            <v>240</v>
          </cell>
        </row>
        <row r="34">
          <cell r="L34">
            <v>1500</v>
          </cell>
        </row>
        <row r="35">
          <cell r="L35">
            <v>1500</v>
          </cell>
        </row>
        <row r="36">
          <cell r="L36">
            <v>500</v>
          </cell>
        </row>
        <row r="39">
          <cell r="L39">
            <v>800</v>
          </cell>
        </row>
        <row r="40">
          <cell r="L40">
            <v>1000</v>
          </cell>
        </row>
        <row r="41">
          <cell r="L41">
            <v>1500</v>
          </cell>
        </row>
        <row r="42">
          <cell r="L42">
            <v>0</v>
          </cell>
        </row>
        <row r="43">
          <cell r="L43">
            <v>2000</v>
          </cell>
        </row>
        <row r="44">
          <cell r="L44">
            <v>1500</v>
          </cell>
        </row>
        <row r="45">
          <cell r="L45">
            <v>250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1000</v>
          </cell>
        </row>
        <row r="51">
          <cell r="L51">
            <v>45</v>
          </cell>
        </row>
        <row r="52">
          <cell r="L52">
            <v>1000</v>
          </cell>
        </row>
        <row r="61">
          <cell r="L61">
            <v>3051</v>
          </cell>
        </row>
        <row r="62">
          <cell r="L62">
            <v>120</v>
          </cell>
        </row>
        <row r="63">
          <cell r="L63">
            <v>375</v>
          </cell>
        </row>
        <row r="64">
          <cell r="L64">
            <v>1000</v>
          </cell>
        </row>
        <row r="65">
          <cell r="L65">
            <v>471</v>
          </cell>
        </row>
        <row r="66">
          <cell r="L66">
            <v>0</v>
          </cell>
        </row>
        <row r="67">
          <cell r="L67">
            <v>200</v>
          </cell>
        </row>
        <row r="68">
          <cell r="L68">
            <v>3000</v>
          </cell>
        </row>
        <row r="69">
          <cell r="L69">
            <v>200</v>
          </cell>
        </row>
        <row r="70">
          <cell r="L70">
            <v>240</v>
          </cell>
        </row>
        <row r="71">
          <cell r="L71">
            <v>300</v>
          </cell>
        </row>
        <row r="72">
          <cell r="L72">
            <v>500</v>
          </cell>
        </row>
        <row r="75">
          <cell r="L75">
            <v>54585</v>
          </cell>
        </row>
        <row r="76">
          <cell r="L76">
            <v>2800</v>
          </cell>
        </row>
        <row r="77">
          <cell r="L77">
            <v>0</v>
          </cell>
        </row>
        <row r="78">
          <cell r="L78">
            <v>3000</v>
          </cell>
        </row>
        <row r="79">
          <cell r="L79">
            <v>324.52</v>
          </cell>
        </row>
        <row r="80">
          <cell r="L80">
            <v>1500</v>
          </cell>
        </row>
        <row r="84">
          <cell r="L84">
            <v>0</v>
          </cell>
        </row>
        <row r="85">
          <cell r="L85">
            <v>500</v>
          </cell>
        </row>
        <row r="95">
          <cell r="L95">
            <v>92000</v>
          </cell>
        </row>
        <row r="96">
          <cell r="L96">
            <v>200</v>
          </cell>
        </row>
        <row r="97">
          <cell r="L97">
            <v>0</v>
          </cell>
        </row>
        <row r="98">
          <cell r="L98">
            <v>0</v>
          </cell>
        </row>
        <row r="99">
          <cell r="L99">
            <v>-3500</v>
          </cell>
        </row>
        <row r="100">
          <cell r="L100">
            <v>4591</v>
          </cell>
        </row>
        <row r="101">
          <cell r="L101">
            <v>2158</v>
          </cell>
        </row>
        <row r="102">
          <cell r="L102">
            <v>0</v>
          </cell>
        </row>
        <row r="116">
          <cell r="L116">
            <v>27635</v>
          </cell>
        </row>
        <row r="117">
          <cell r="L117">
            <v>-45366.259999999995</v>
          </cell>
        </row>
        <row r="121">
          <cell r="L121">
            <v>500</v>
          </cell>
        </row>
        <row r="122">
          <cell r="L122">
            <v>5000</v>
          </cell>
        </row>
        <row r="123">
          <cell r="L123">
            <v>2000</v>
          </cell>
        </row>
        <row r="124">
          <cell r="L124">
            <v>500</v>
          </cell>
        </row>
        <row r="125">
          <cell r="L125">
            <v>4591</v>
          </cell>
        </row>
        <row r="126">
          <cell r="L126">
            <v>1000</v>
          </cell>
        </row>
        <row r="127">
          <cell r="L127">
            <v>0</v>
          </cell>
        </row>
        <row r="128">
          <cell r="L128">
            <v>11500</v>
          </cell>
        </row>
        <row r="129">
          <cell r="L129">
            <v>1000</v>
          </cell>
        </row>
        <row r="130">
          <cell r="L130">
            <v>0</v>
          </cell>
        </row>
        <row r="131">
          <cell r="L131">
            <v>10000</v>
          </cell>
        </row>
        <row r="135">
          <cell r="L135">
            <v>3925</v>
          </cell>
        </row>
        <row r="136">
          <cell r="L136">
            <v>2158</v>
          </cell>
        </row>
        <row r="138">
          <cell r="L138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16 Budget Comparison"/>
      <sheetName val="Budget-Forecast Comparison"/>
      <sheetName val="Sheet1"/>
      <sheetName val="Budget-Forecast Comprison"/>
    </sheetNames>
    <sheetDataSet>
      <sheetData sheetId="0"/>
      <sheetData sheetId="1">
        <row r="3">
          <cell r="O3" t="str">
            <v>AS AT 12TH MARCH 2019</v>
          </cell>
        </row>
        <row r="17">
          <cell r="M17">
            <v>1200</v>
          </cell>
        </row>
        <row r="19">
          <cell r="M19">
            <v>200</v>
          </cell>
        </row>
        <row r="20">
          <cell r="M20">
            <v>300</v>
          </cell>
        </row>
        <row r="33">
          <cell r="M33">
            <v>1500</v>
          </cell>
        </row>
        <row r="34">
          <cell r="M34">
            <v>1500</v>
          </cell>
        </row>
        <row r="63">
          <cell r="M63">
            <v>3250</v>
          </cell>
        </row>
        <row r="88">
          <cell r="M88">
            <v>0</v>
          </cell>
        </row>
        <row r="90">
          <cell r="M90">
            <v>0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R180"/>
  <sheetViews>
    <sheetView tabSelected="1" zoomScaleNormal="100" zoomScaleSheetLayoutView="100" zoomScalePageLayoutView="86" workbookViewId="0">
      <selection activeCell="F73" sqref="F73"/>
    </sheetView>
  </sheetViews>
  <sheetFormatPr defaultColWidth="11" defaultRowHeight="19.95" customHeight="1"/>
  <cols>
    <col min="1" max="1" width="5.296875" customWidth="1"/>
    <col min="2" max="2" width="7.5" style="336" bestFit="1" customWidth="1"/>
    <col min="3" max="3" width="25.296875" style="1" customWidth="1"/>
    <col min="4" max="4" width="8.796875" style="2" customWidth="1"/>
    <col min="5" max="5" width="10.19921875" style="1" customWidth="1"/>
    <col min="6" max="6" width="60.796875" style="1" customWidth="1"/>
    <col min="7" max="7" width="9.796875" style="293" customWidth="1"/>
    <col min="8" max="8" width="22.19921875" style="1" customWidth="1"/>
    <col min="9" max="9" width="9.296875" style="293" customWidth="1"/>
    <col min="10" max="10" width="23.296875" style="1" customWidth="1"/>
    <col min="11" max="11" width="7" style="94" customWidth="1"/>
    <col min="12" max="226" width="10.19921875" style="1" customWidth="1"/>
    <col min="227" max="16384" width="11" style="2"/>
  </cols>
  <sheetData>
    <row r="1" spans="1:13" ht="19.95" customHeight="1" thickBot="1">
      <c r="M1" s="1" t="s">
        <v>63</v>
      </c>
    </row>
    <row r="2" spans="1:13" ht="10.050000000000001" customHeight="1" thickTop="1" thickBot="1">
      <c r="B2" s="337"/>
      <c r="C2" s="4"/>
      <c r="D2" s="222"/>
      <c r="E2" s="4"/>
      <c r="F2" s="4"/>
      <c r="G2" s="294"/>
      <c r="H2" s="4"/>
      <c r="I2" s="294"/>
      <c r="J2" s="90"/>
      <c r="K2" s="125"/>
    </row>
    <row r="3" spans="1:13" s="1" customFormat="1" ht="19.95" customHeight="1" thickBot="1">
      <c r="A3"/>
      <c r="B3" s="338"/>
      <c r="C3" s="228"/>
      <c r="D3" s="102"/>
      <c r="E3" s="6"/>
      <c r="F3" s="290" t="s">
        <v>0</v>
      </c>
      <c r="G3" s="295"/>
      <c r="H3" s="91"/>
      <c r="I3" s="302"/>
      <c r="J3" s="147" t="s">
        <v>129</v>
      </c>
      <c r="K3" s="126"/>
    </row>
    <row r="4" spans="1:13" s="1" customFormat="1" ht="25.05" customHeight="1">
      <c r="A4"/>
      <c r="B4" s="338"/>
      <c r="C4" s="279" t="s">
        <v>128</v>
      </c>
      <c r="D4" s="102"/>
      <c r="E4" s="6"/>
      <c r="F4" s="289" t="s">
        <v>109</v>
      </c>
      <c r="G4" s="296"/>
      <c r="H4" s="3"/>
      <c r="I4" s="302"/>
      <c r="J4" s="148"/>
      <c r="K4" s="149"/>
    </row>
    <row r="5" spans="1:13" s="48" customFormat="1" ht="16.05" customHeight="1">
      <c r="A5"/>
      <c r="B5" s="339"/>
      <c r="C5" s="106" t="s">
        <v>124</v>
      </c>
      <c r="D5" s="223"/>
      <c r="E5" s="46"/>
      <c r="F5" s="47"/>
      <c r="G5" s="297"/>
      <c r="H5" s="201" t="s">
        <v>61</v>
      </c>
      <c r="I5" s="298"/>
      <c r="J5" s="253" t="s">
        <v>39</v>
      </c>
      <c r="K5" s="118"/>
    </row>
    <row r="6" spans="1:13" s="48" customFormat="1" ht="16.05" customHeight="1">
      <c r="A6"/>
      <c r="B6" s="339"/>
      <c r="C6" s="107" t="s">
        <v>1</v>
      </c>
      <c r="D6" s="223"/>
      <c r="E6" s="49" t="s">
        <v>40</v>
      </c>
      <c r="F6" s="161" t="s">
        <v>2</v>
      </c>
      <c r="G6" s="298"/>
      <c r="H6" s="202" t="s">
        <v>57</v>
      </c>
      <c r="I6" s="298"/>
      <c r="J6" s="254" t="s">
        <v>1</v>
      </c>
      <c r="K6" s="118"/>
    </row>
    <row r="7" spans="1:13" s="48" customFormat="1" ht="16.05" customHeight="1">
      <c r="A7"/>
      <c r="B7" s="339"/>
      <c r="C7" s="108" t="s">
        <v>123</v>
      </c>
      <c r="D7" s="223"/>
      <c r="E7" s="50"/>
      <c r="F7" s="51"/>
      <c r="G7" s="297"/>
      <c r="H7" s="203" t="s">
        <v>94</v>
      </c>
      <c r="I7" s="298"/>
      <c r="J7" s="255" t="s">
        <v>95</v>
      </c>
      <c r="K7" s="118"/>
    </row>
    <row r="8" spans="1:13" s="48" customFormat="1" ht="16.95" customHeight="1">
      <c r="A8"/>
      <c r="B8" s="339"/>
      <c r="C8" s="81"/>
      <c r="D8" s="223"/>
      <c r="E8" s="49"/>
      <c r="F8" s="55" t="s">
        <v>44</v>
      </c>
      <c r="G8" s="257"/>
      <c r="H8" s="81"/>
      <c r="I8" s="300"/>
      <c r="J8" s="81"/>
      <c r="K8" s="117"/>
    </row>
    <row r="9" spans="1:13" s="26" customFormat="1" ht="16.95" customHeight="1">
      <c r="A9"/>
      <c r="B9" s="340"/>
      <c r="C9" s="146">
        <v>35650</v>
      </c>
      <c r="D9" s="224"/>
      <c r="E9" s="31">
        <v>4101</v>
      </c>
      <c r="F9" s="98" t="s">
        <v>3</v>
      </c>
      <c r="G9" s="299"/>
      <c r="H9" s="193">
        <f>'[1]Budget-Forecast Comparison  Q3'!$L9</f>
        <v>35650</v>
      </c>
      <c r="I9" s="299"/>
      <c r="J9" s="88">
        <v>40000</v>
      </c>
      <c r="K9" s="113"/>
    </row>
    <row r="10" spans="1:13" s="26" customFormat="1" ht="16.95" customHeight="1">
      <c r="A10"/>
      <c r="B10" s="340"/>
      <c r="C10" s="145">
        <v>600</v>
      </c>
      <c r="D10" s="224"/>
      <c r="E10" s="31">
        <v>4102</v>
      </c>
      <c r="F10" s="32" t="s">
        <v>4</v>
      </c>
      <c r="G10" s="299"/>
      <c r="H10" s="193">
        <f>'[1]Budget-Forecast Comparison  Q3'!$L10</f>
        <v>300</v>
      </c>
      <c r="I10" s="299"/>
      <c r="J10" s="89">
        <v>500</v>
      </c>
      <c r="K10" s="113"/>
    </row>
    <row r="11" spans="1:13" s="26" customFormat="1" ht="16.95" customHeight="1">
      <c r="A11"/>
      <c r="B11" s="340"/>
      <c r="C11" s="146">
        <v>750</v>
      </c>
      <c r="D11" s="224"/>
      <c r="E11" s="31">
        <v>4103</v>
      </c>
      <c r="F11" s="32" t="s">
        <v>92</v>
      </c>
      <c r="G11" s="299"/>
      <c r="H11" s="193">
        <f>'[1]Budget-Forecast Comparison  Q3'!$L11</f>
        <v>150</v>
      </c>
      <c r="I11" s="299"/>
      <c r="J11" s="88">
        <v>1000</v>
      </c>
      <c r="K11" s="113"/>
    </row>
    <row r="12" spans="1:13" s="26" customFormat="1" ht="16.95" customHeight="1">
      <c r="A12"/>
      <c r="B12" s="354">
        <f>C12/$C$89</f>
        <v>0.23833449279843344</v>
      </c>
      <c r="C12" s="205">
        <v>37000</v>
      </c>
      <c r="D12" s="224"/>
      <c r="E12" s="28"/>
      <c r="F12" s="29"/>
      <c r="G12" s="300">
        <f>H12/$H$89</f>
        <v>0.28178574417039159</v>
      </c>
      <c r="H12" s="205">
        <f>SUM(H9:H11)</f>
        <v>36100</v>
      </c>
      <c r="I12" s="300">
        <f>J12/$J$89</f>
        <v>0.36961570120373594</v>
      </c>
      <c r="J12" s="205">
        <f>SUM(J9:J11)</f>
        <v>41500</v>
      </c>
      <c r="K12" s="116"/>
    </row>
    <row r="13" spans="1:13" s="48" customFormat="1" ht="16.95" customHeight="1">
      <c r="A13"/>
      <c r="B13" s="339"/>
      <c r="C13" s="81"/>
      <c r="D13" s="223"/>
      <c r="E13" s="49"/>
      <c r="F13" s="55" t="s">
        <v>45</v>
      </c>
      <c r="G13" s="300"/>
      <c r="H13" s="81"/>
      <c r="I13" s="300"/>
      <c r="J13" s="81"/>
      <c r="K13" s="117"/>
    </row>
    <row r="14" spans="1:13" s="26" customFormat="1" ht="16.95" customHeight="1">
      <c r="A14"/>
      <c r="B14" s="339"/>
      <c r="C14" s="146">
        <v>1200</v>
      </c>
      <c r="D14" s="224"/>
      <c r="E14" s="31">
        <v>4110</v>
      </c>
      <c r="F14" s="32" t="s">
        <v>56</v>
      </c>
      <c r="G14" s="300"/>
      <c r="H14" s="193">
        <f>'[1]Budget-Forecast Comparison  Q3'!$L14</f>
        <v>1568</v>
      </c>
      <c r="I14" s="300"/>
      <c r="J14" s="88">
        <v>1750</v>
      </c>
      <c r="K14" s="113"/>
    </row>
    <row r="15" spans="1:13" s="26" customFormat="1" ht="16.95" customHeight="1">
      <c r="A15"/>
      <c r="B15" s="339"/>
      <c r="C15" s="146">
        <v>650</v>
      </c>
      <c r="D15" s="224"/>
      <c r="E15" s="31">
        <v>4115</v>
      </c>
      <c r="F15" s="32" t="s">
        <v>5</v>
      </c>
      <c r="G15" s="300"/>
      <c r="H15" s="193">
        <f>'[1]Budget-Forecast Comparison  Q3'!$L15</f>
        <v>650</v>
      </c>
      <c r="I15" s="300"/>
      <c r="J15" s="88">
        <v>800</v>
      </c>
      <c r="K15" s="113"/>
    </row>
    <row r="16" spans="1:13" s="26" customFormat="1" ht="16.95" customHeight="1">
      <c r="A16"/>
      <c r="B16" s="339"/>
      <c r="C16" s="146">
        <v>50</v>
      </c>
      <c r="D16" s="224"/>
      <c r="E16" s="31">
        <v>4116</v>
      </c>
      <c r="F16" s="32" t="s">
        <v>6</v>
      </c>
      <c r="G16" s="300"/>
      <c r="H16" s="193">
        <f>'[1]Budget-Forecast Comparison  Q3'!$L16</f>
        <v>55</v>
      </c>
      <c r="I16" s="300"/>
      <c r="J16" s="88">
        <v>100</v>
      </c>
      <c r="K16" s="113"/>
    </row>
    <row r="17" spans="1:11" s="26" customFormat="1" ht="16.95" customHeight="1">
      <c r="A17"/>
      <c r="B17" s="339"/>
      <c r="C17" s="146">
        <v>150</v>
      </c>
      <c r="D17" s="224"/>
      <c r="E17" s="31">
        <v>4117</v>
      </c>
      <c r="F17" s="32" t="s">
        <v>72</v>
      </c>
      <c r="G17" s="300"/>
      <c r="H17" s="193">
        <f>'[1]Budget-Forecast Comparison  Q3'!$L17</f>
        <v>150</v>
      </c>
      <c r="I17" s="300"/>
      <c r="J17" s="88">
        <v>200</v>
      </c>
      <c r="K17" s="113"/>
    </row>
    <row r="18" spans="1:11" s="26" customFormat="1" ht="16.95" customHeight="1">
      <c r="A18"/>
      <c r="B18" s="339"/>
      <c r="C18" s="146">
        <v>1000</v>
      </c>
      <c r="D18" s="224"/>
      <c r="E18" s="31">
        <v>4120</v>
      </c>
      <c r="F18" s="32" t="s">
        <v>60</v>
      </c>
      <c r="G18" s="300"/>
      <c r="H18" s="193">
        <f>'[1]Budget-Forecast Comparison  Q3'!$L18</f>
        <v>887</v>
      </c>
      <c r="I18" s="300"/>
      <c r="J18" s="88">
        <f>'[2]Budget-Forecast Comparison'!$M17</f>
        <v>1200</v>
      </c>
      <c r="K18" s="113"/>
    </row>
    <row r="19" spans="1:11" s="26" customFormat="1" ht="16.95" customHeight="1">
      <c r="A19"/>
      <c r="B19" s="339"/>
      <c r="C19" s="146">
        <v>1100</v>
      </c>
      <c r="D19" s="224"/>
      <c r="E19" s="31">
        <v>4124</v>
      </c>
      <c r="F19" s="32" t="s">
        <v>49</v>
      </c>
      <c r="G19" s="300"/>
      <c r="H19" s="193">
        <f>'[1]Budget-Forecast Comparison  Q3'!$L19</f>
        <v>1100</v>
      </c>
      <c r="I19" s="300"/>
      <c r="J19" s="88">
        <v>1100</v>
      </c>
      <c r="K19" s="113"/>
    </row>
    <row r="20" spans="1:11" s="26" customFormat="1" ht="16.95" customHeight="1">
      <c r="A20"/>
      <c r="B20" s="339"/>
      <c r="C20" s="146">
        <v>800</v>
      </c>
      <c r="D20" s="224"/>
      <c r="E20" s="31">
        <v>4125</v>
      </c>
      <c r="F20" s="32" t="s">
        <v>85</v>
      </c>
      <c r="G20" s="300"/>
      <c r="H20" s="193">
        <f>'[1]Budget-Forecast Comparison  Q3'!$L20</f>
        <v>400</v>
      </c>
      <c r="I20" s="300"/>
      <c r="J20" s="88">
        <v>1200</v>
      </c>
      <c r="K20" s="113"/>
    </row>
    <row r="21" spans="1:11" s="26" customFormat="1" ht="16.95" customHeight="1">
      <c r="A21"/>
      <c r="B21" s="339"/>
      <c r="C21" s="146">
        <v>200</v>
      </c>
      <c r="D21" s="224"/>
      <c r="E21" s="31">
        <v>4129</v>
      </c>
      <c r="F21" s="32" t="s">
        <v>7</v>
      </c>
      <c r="G21" s="300"/>
      <c r="H21" s="193">
        <f>'[1]Budget-Forecast Comparison  Q3'!$L21</f>
        <v>200</v>
      </c>
      <c r="I21" s="300"/>
      <c r="J21" s="88">
        <f>'[2]Budget-Forecast Comparison'!$M19</f>
        <v>200</v>
      </c>
      <c r="K21" s="113"/>
    </row>
    <row r="22" spans="1:11" s="26" customFormat="1" ht="16.95" customHeight="1">
      <c r="A22"/>
      <c r="B22" s="339"/>
      <c r="C22" s="146">
        <v>300</v>
      </c>
      <c r="D22" s="224"/>
      <c r="E22" s="31">
        <v>4130</v>
      </c>
      <c r="F22" s="32" t="s">
        <v>8</v>
      </c>
      <c r="G22" s="300"/>
      <c r="H22" s="193">
        <f>'[1]Budget-Forecast Comparison  Q3'!$L22</f>
        <v>300</v>
      </c>
      <c r="I22" s="300"/>
      <c r="J22" s="88">
        <f>'[2]Budget-Forecast Comparison'!$M20</f>
        <v>300</v>
      </c>
      <c r="K22" s="113"/>
    </row>
    <row r="23" spans="1:11" s="26" customFormat="1" ht="16.95" customHeight="1">
      <c r="A23"/>
      <c r="B23" s="339"/>
      <c r="C23" s="146">
        <v>600</v>
      </c>
      <c r="D23" s="224"/>
      <c r="E23" s="31">
        <v>4135</v>
      </c>
      <c r="F23" s="32" t="s">
        <v>9</v>
      </c>
      <c r="G23" s="300"/>
      <c r="H23" s="194">
        <f>'[1]Budget-Forecast Comparison  Q3'!$L23</f>
        <v>600</v>
      </c>
      <c r="I23" s="300"/>
      <c r="J23" s="88">
        <v>700</v>
      </c>
      <c r="K23" s="113"/>
    </row>
    <row r="24" spans="1:11" s="26" customFormat="1" ht="16.95" customHeight="1">
      <c r="A24"/>
      <c r="B24" s="339"/>
      <c r="C24" s="284"/>
      <c r="D24" s="224"/>
      <c r="E24" s="31">
        <v>4137</v>
      </c>
      <c r="F24" s="32" t="s">
        <v>10</v>
      </c>
      <c r="G24" s="361"/>
      <c r="H24" s="194">
        <f>'[1]Budget-Forecast Comparison  Q3'!$L24</f>
        <v>0</v>
      </c>
      <c r="I24" s="370"/>
      <c r="J24" s="256"/>
      <c r="K24" s="113"/>
    </row>
    <row r="25" spans="1:11" s="26" customFormat="1" ht="16.95" customHeight="1">
      <c r="A25"/>
      <c r="B25" s="339"/>
      <c r="C25" s="284">
        <v>360</v>
      </c>
      <c r="D25" s="224"/>
      <c r="E25" s="31">
        <v>4137</v>
      </c>
      <c r="F25" s="32" t="s">
        <v>11</v>
      </c>
      <c r="G25" s="361"/>
      <c r="H25" s="194">
        <f>'[1]Budget-Forecast Comparison  Q3'!$L25</f>
        <v>360</v>
      </c>
      <c r="I25" s="370"/>
      <c r="J25" s="256">
        <v>360</v>
      </c>
      <c r="K25" s="113"/>
    </row>
    <row r="26" spans="1:11" s="26" customFormat="1" ht="16.95" customHeight="1">
      <c r="A26"/>
      <c r="B26" s="339"/>
      <c r="C26" s="284"/>
      <c r="D26" s="224"/>
      <c r="E26" s="31">
        <v>4137</v>
      </c>
      <c r="F26" s="32" t="s">
        <v>12</v>
      </c>
      <c r="G26" s="361"/>
      <c r="H26" s="193">
        <f>'[1]Budget-Forecast Comparison  Q3'!$L26</f>
        <v>0</v>
      </c>
      <c r="I26" s="370"/>
      <c r="J26" s="256"/>
      <c r="K26" s="113"/>
    </row>
    <row r="27" spans="1:11" s="26" customFormat="1" ht="16.95" customHeight="1">
      <c r="A27"/>
      <c r="B27" s="339"/>
      <c r="C27" s="146">
        <v>50</v>
      </c>
      <c r="D27" s="224"/>
      <c r="E27" s="31">
        <v>4140</v>
      </c>
      <c r="F27" s="32" t="s">
        <v>13</v>
      </c>
      <c r="G27" s="300"/>
      <c r="H27" s="193">
        <f>'[1]Budget-Forecast Comparison  Q3'!$L27</f>
        <v>50</v>
      </c>
      <c r="I27" s="300"/>
      <c r="J27" s="88">
        <v>60</v>
      </c>
      <c r="K27" s="113"/>
    </row>
    <row r="28" spans="1:11" s="26" customFormat="1" ht="16.95" customHeight="1">
      <c r="A28"/>
      <c r="B28" s="339"/>
      <c r="C28" s="146">
        <v>250</v>
      </c>
      <c r="D28" s="224"/>
      <c r="E28" s="31">
        <v>4141</v>
      </c>
      <c r="F28" s="32" t="s">
        <v>14</v>
      </c>
      <c r="G28" s="300"/>
      <c r="H28" s="193">
        <f>'[1]Budget-Forecast Comparison  Q3'!$L28</f>
        <v>250</v>
      </c>
      <c r="I28" s="300"/>
      <c r="J28" s="88">
        <v>275</v>
      </c>
      <c r="K28" s="113"/>
    </row>
    <row r="29" spans="1:11" s="26" customFormat="1" ht="16.95" customHeight="1">
      <c r="A29"/>
      <c r="B29" s="339"/>
      <c r="C29" s="146">
        <v>250</v>
      </c>
      <c r="D29" s="224"/>
      <c r="E29" s="31">
        <v>4142</v>
      </c>
      <c r="F29" s="32" t="s">
        <v>120</v>
      </c>
      <c r="G29" s="300"/>
      <c r="H29" s="193">
        <f>'[1]Budget-Forecast Comparison  Q3'!$L29</f>
        <v>340</v>
      </c>
      <c r="I29" s="370"/>
      <c r="J29" s="88">
        <v>375</v>
      </c>
      <c r="K29" s="114"/>
    </row>
    <row r="30" spans="1:11" s="26" customFormat="1" ht="16.95" customHeight="1">
      <c r="A30"/>
      <c r="B30" s="339"/>
      <c r="C30" s="146">
        <v>300</v>
      </c>
      <c r="D30" s="224"/>
      <c r="E30" s="31">
        <v>4145</v>
      </c>
      <c r="F30" s="32" t="s">
        <v>15</v>
      </c>
      <c r="G30" s="300"/>
      <c r="H30" s="193">
        <f>'[1]Budget-Forecast Comparison  Q3'!$L30</f>
        <v>100</v>
      </c>
      <c r="I30" s="300"/>
      <c r="J30" s="88">
        <v>400</v>
      </c>
      <c r="K30" s="113"/>
    </row>
    <row r="31" spans="1:11" s="26" customFormat="1" ht="16.95" customHeight="1">
      <c r="A31"/>
      <c r="B31" s="339"/>
      <c r="C31" s="145">
        <v>240</v>
      </c>
      <c r="D31" s="224"/>
      <c r="E31" s="31">
        <v>4146</v>
      </c>
      <c r="F31" s="32" t="s">
        <v>16</v>
      </c>
      <c r="G31" s="300"/>
      <c r="H31" s="195">
        <f>'[1]Budget-Forecast Comparison  Q3'!$L31</f>
        <v>240</v>
      </c>
      <c r="I31" s="300"/>
      <c r="J31" s="89">
        <v>300</v>
      </c>
      <c r="K31" s="113"/>
    </row>
    <row r="32" spans="1:11" s="26" customFormat="1" ht="16.95" customHeight="1">
      <c r="A32"/>
      <c r="B32" s="354">
        <f>C32/$C$89</f>
        <v>4.8311045837520293E-2</v>
      </c>
      <c r="C32" s="205">
        <v>7500</v>
      </c>
      <c r="D32" s="224"/>
      <c r="E32" s="31"/>
      <c r="F32" s="32"/>
      <c r="G32" s="300">
        <f>H32/$H$89</f>
        <v>5.6591319812613262E-2</v>
      </c>
      <c r="H32" s="205">
        <f>SUM(H14:H31)</f>
        <v>7250</v>
      </c>
      <c r="I32" s="300">
        <f>J32/$J$89</f>
        <v>8.3007670728164312E-2</v>
      </c>
      <c r="J32" s="205">
        <f>SUM(J14:J31)</f>
        <v>9320</v>
      </c>
      <c r="K32" s="116"/>
    </row>
    <row r="33" spans="1:11" s="48" customFormat="1" ht="18" customHeight="1">
      <c r="A33"/>
      <c r="B33" s="352"/>
      <c r="C33" s="81"/>
      <c r="D33" s="223"/>
      <c r="E33" s="49"/>
      <c r="F33" s="56" t="s">
        <v>17</v>
      </c>
      <c r="G33" s="258"/>
      <c r="H33" s="81"/>
      <c r="I33" s="300"/>
      <c r="J33" s="81"/>
      <c r="K33" s="117"/>
    </row>
    <row r="34" spans="1:11" s="26" customFormat="1" ht="18" customHeight="1">
      <c r="A34"/>
      <c r="B34" s="354"/>
      <c r="C34" s="146">
        <v>1500</v>
      </c>
      <c r="D34" s="224"/>
      <c r="E34" s="31">
        <v>4201</v>
      </c>
      <c r="F34" s="32" t="s">
        <v>18</v>
      </c>
      <c r="G34" s="300"/>
      <c r="H34" s="193">
        <f>'[1]Budget-Forecast Comparison  Q3'!$L34</f>
        <v>1500</v>
      </c>
      <c r="I34" s="300"/>
      <c r="J34" s="88">
        <f>'[2]Budget-Forecast Comparison'!$M33</f>
        <v>1500</v>
      </c>
      <c r="K34" s="113"/>
    </row>
    <row r="35" spans="1:11" s="26" customFormat="1" ht="16.95" customHeight="1">
      <c r="A35"/>
      <c r="B35" s="354"/>
      <c r="C35" s="146">
        <v>1500</v>
      </c>
      <c r="D35" s="224"/>
      <c r="E35" s="31">
        <v>4202</v>
      </c>
      <c r="F35" s="32" t="s">
        <v>19</v>
      </c>
      <c r="G35" s="300"/>
      <c r="H35" s="193">
        <f>'[1]Budget-Forecast Comparison  Q3'!$L35</f>
        <v>1500</v>
      </c>
      <c r="I35" s="300"/>
      <c r="J35" s="88">
        <f>'[2]Budget-Forecast Comparison'!$M34</f>
        <v>1500</v>
      </c>
      <c r="K35" s="113"/>
    </row>
    <row r="36" spans="1:11" s="26" customFormat="1" ht="16.95" customHeight="1">
      <c r="A36"/>
      <c r="B36" s="355"/>
      <c r="C36" s="146">
        <v>500</v>
      </c>
      <c r="D36" s="224"/>
      <c r="E36" s="31">
        <v>4207</v>
      </c>
      <c r="F36" s="32" t="s">
        <v>22</v>
      </c>
      <c r="G36" s="257"/>
      <c r="H36" s="193">
        <f>'[1]Budget-Forecast Comparison  Q3'!$L36</f>
        <v>500</v>
      </c>
      <c r="I36" s="300"/>
      <c r="J36" s="88">
        <v>550</v>
      </c>
      <c r="K36" s="113"/>
    </row>
    <row r="37" spans="1:11" s="26" customFormat="1" ht="16.95" customHeight="1">
      <c r="A37"/>
      <c r="B37" s="354">
        <f>C37/$C$89</f>
        <v>2.2545154724176137E-2</v>
      </c>
      <c r="C37" s="205">
        <v>3500</v>
      </c>
      <c r="D37" s="224"/>
      <c r="E37" s="31"/>
      <c r="F37" s="32"/>
      <c r="G37" s="300">
        <f>H37/$H$89</f>
        <v>2.7319947495744335E-2</v>
      </c>
      <c r="H37" s="205">
        <f>SUM(H34:H36)</f>
        <v>3500</v>
      </c>
      <c r="I37" s="300">
        <f>J37/$J$89</f>
        <v>3.1617728657187046E-2</v>
      </c>
      <c r="J37" s="205">
        <f>SUM(J34:J36)</f>
        <v>3550</v>
      </c>
      <c r="K37" s="116"/>
    </row>
    <row r="38" spans="1:11" s="48" customFormat="1" ht="16.95" customHeight="1">
      <c r="A38"/>
      <c r="B38" s="352"/>
      <c r="C38" s="75"/>
      <c r="D38" s="223"/>
      <c r="E38" s="31"/>
      <c r="F38" s="56" t="s">
        <v>26</v>
      </c>
      <c r="G38" s="258"/>
      <c r="H38" s="81"/>
      <c r="I38" s="300"/>
      <c r="J38" s="81"/>
      <c r="K38" s="123"/>
    </row>
    <row r="39" spans="1:11" s="26" customFormat="1" ht="16.95" customHeight="1">
      <c r="A39"/>
      <c r="B39" s="354"/>
      <c r="C39" s="146">
        <v>800</v>
      </c>
      <c r="D39" s="224"/>
      <c r="E39" s="31">
        <v>4203</v>
      </c>
      <c r="F39" s="32" t="s">
        <v>20</v>
      </c>
      <c r="G39" s="300"/>
      <c r="H39" s="193">
        <f>'[1]Budget-Forecast Comparison  Q3'!$L39</f>
        <v>800</v>
      </c>
      <c r="I39" s="300"/>
      <c r="J39" s="88">
        <v>1000</v>
      </c>
      <c r="K39" s="113"/>
    </row>
    <row r="40" spans="1:11" s="26" customFormat="1" ht="16.95" customHeight="1">
      <c r="A40"/>
      <c r="B40" s="354"/>
      <c r="C40" s="146">
        <v>1000</v>
      </c>
      <c r="D40" s="224"/>
      <c r="E40" s="31">
        <v>4204</v>
      </c>
      <c r="F40" s="32" t="s">
        <v>21</v>
      </c>
      <c r="G40" s="300"/>
      <c r="H40" s="193">
        <f>'[1]Budget-Forecast Comparison  Q3'!$L40</f>
        <v>1000</v>
      </c>
      <c r="I40" s="300"/>
      <c r="J40" s="88">
        <v>1000</v>
      </c>
      <c r="K40" s="113"/>
    </row>
    <row r="41" spans="1:11" s="26" customFormat="1" ht="16.95" customHeight="1">
      <c r="A41"/>
      <c r="B41" s="354"/>
      <c r="C41" s="146">
        <v>1500</v>
      </c>
      <c r="D41" s="224"/>
      <c r="E41" s="31">
        <v>4210</v>
      </c>
      <c r="F41" s="32" t="s">
        <v>23</v>
      </c>
      <c r="G41" s="300"/>
      <c r="H41" s="193">
        <f>'[1]Budget-Forecast Comparison  Q3'!$L41</f>
        <v>1500</v>
      </c>
      <c r="I41" s="300"/>
      <c r="J41" s="88">
        <v>1500</v>
      </c>
      <c r="K41" s="113"/>
    </row>
    <row r="42" spans="1:11" s="26" customFormat="1" ht="16.95" customHeight="1">
      <c r="A42"/>
      <c r="B42" s="354"/>
      <c r="C42" s="146">
        <v>200</v>
      </c>
      <c r="D42" s="224"/>
      <c r="E42" s="31">
        <v>4212</v>
      </c>
      <c r="F42" s="32" t="s">
        <v>24</v>
      </c>
      <c r="G42" s="300"/>
      <c r="H42" s="193">
        <f>'[1]Budget-Forecast Comparison  Q3'!$L42</f>
        <v>0</v>
      </c>
      <c r="I42" s="300"/>
      <c r="J42" s="88">
        <v>0</v>
      </c>
      <c r="K42" s="113"/>
    </row>
    <row r="43" spans="1:11" s="26" customFormat="1" ht="16.95" customHeight="1">
      <c r="A43"/>
      <c r="B43" s="354"/>
      <c r="C43" s="146">
        <v>2000</v>
      </c>
      <c r="D43" s="224"/>
      <c r="E43" s="31">
        <v>4215</v>
      </c>
      <c r="F43" s="32" t="s">
        <v>25</v>
      </c>
      <c r="G43" s="300"/>
      <c r="H43" s="193">
        <f>'[1]Budget-Forecast Comparison  Q3'!$L43</f>
        <v>2000</v>
      </c>
      <c r="I43" s="300"/>
      <c r="J43" s="88">
        <v>2000</v>
      </c>
      <c r="K43" s="113"/>
    </row>
    <row r="44" spans="1:11" s="26" customFormat="1" ht="16.95" customHeight="1">
      <c r="A44"/>
      <c r="B44" s="354"/>
      <c r="C44" s="146">
        <v>1500</v>
      </c>
      <c r="D44" s="224"/>
      <c r="E44" s="31">
        <v>4206</v>
      </c>
      <c r="F44" s="32" t="s">
        <v>70</v>
      </c>
      <c r="G44" s="300"/>
      <c r="H44" s="193">
        <f>'[1]Budget-Forecast Comparison  Q3'!$L44</f>
        <v>1500</v>
      </c>
      <c r="I44" s="300"/>
      <c r="J44" s="88">
        <v>1500</v>
      </c>
      <c r="K44" s="113"/>
    </row>
    <row r="45" spans="1:11" s="26" customFormat="1" ht="16.95" customHeight="1">
      <c r="A45"/>
      <c r="B45" s="354"/>
      <c r="C45" s="146">
        <v>200</v>
      </c>
      <c r="D45" s="224"/>
      <c r="E45" s="28">
        <v>4211</v>
      </c>
      <c r="F45" s="32" t="s">
        <v>71</v>
      </c>
      <c r="G45" s="300"/>
      <c r="H45" s="193">
        <f>'[1]Budget-Forecast Comparison  Q3'!$L45</f>
        <v>250</v>
      </c>
      <c r="I45" s="300"/>
      <c r="J45" s="88">
        <v>250</v>
      </c>
      <c r="K45" s="113"/>
    </row>
    <row r="46" spans="1:11" s="26" customFormat="1" ht="16.95" customHeight="1">
      <c r="A46"/>
      <c r="B46" s="354"/>
      <c r="C46" s="146">
        <v>50</v>
      </c>
      <c r="D46" s="224"/>
      <c r="E46" s="28">
        <v>4216</v>
      </c>
      <c r="F46" s="32" t="s">
        <v>68</v>
      </c>
      <c r="G46" s="300"/>
      <c r="H46" s="193">
        <f>'[1]Budget-Forecast Comparison  Q3'!$L46</f>
        <v>0</v>
      </c>
      <c r="I46" s="300"/>
      <c r="J46" s="88">
        <v>0</v>
      </c>
      <c r="K46" s="113"/>
    </row>
    <row r="47" spans="1:11" s="26" customFormat="1" ht="16.95" customHeight="1">
      <c r="A47"/>
      <c r="B47" s="354"/>
      <c r="C47" s="146">
        <v>50</v>
      </c>
      <c r="D47" s="224"/>
      <c r="E47" s="28">
        <v>4401</v>
      </c>
      <c r="F47" s="32" t="s">
        <v>27</v>
      </c>
      <c r="G47" s="300"/>
      <c r="H47" s="193">
        <f>'[1]Budget-Forecast Comparison  Q3'!$L47</f>
        <v>0</v>
      </c>
      <c r="I47" s="300"/>
      <c r="J47" s="88">
        <v>0</v>
      </c>
      <c r="K47" s="113"/>
    </row>
    <row r="48" spans="1:11" s="26" customFormat="1" ht="16.95" customHeight="1">
      <c r="A48"/>
      <c r="B48" s="354"/>
      <c r="C48" s="146">
        <v>1000</v>
      </c>
      <c r="D48" s="224"/>
      <c r="E48" s="31">
        <v>4405</v>
      </c>
      <c r="F48" s="32" t="s">
        <v>28</v>
      </c>
      <c r="G48" s="300"/>
      <c r="H48" s="193">
        <f>'[1]Budget-Forecast Comparison  Q3'!$L48</f>
        <v>1000</v>
      </c>
      <c r="I48" s="300"/>
      <c r="J48" s="89">
        <v>1200</v>
      </c>
      <c r="K48" s="113"/>
    </row>
    <row r="49" spans="1:11" s="26" customFormat="1" ht="16.95" customHeight="1">
      <c r="A49"/>
      <c r="B49" s="354">
        <f>C49/$C$89</f>
        <v>5.3464224060189122E-2</v>
      </c>
      <c r="C49" s="205">
        <v>8300</v>
      </c>
      <c r="D49" s="224"/>
      <c r="E49" s="31"/>
      <c r="F49" s="32"/>
      <c r="G49" s="300">
        <f>H49/$H$89</f>
        <v>6.2835879240211973E-2</v>
      </c>
      <c r="H49" s="205">
        <f>SUM(H39:H48)</f>
        <v>8050</v>
      </c>
      <c r="I49" s="300">
        <f>J49/$J$89</f>
        <v>7.5259100606543824E-2</v>
      </c>
      <c r="J49" s="205">
        <f>SUM(J39:J48)</f>
        <v>8450</v>
      </c>
      <c r="K49" s="116"/>
    </row>
    <row r="50" spans="1:11" s="48" customFormat="1" ht="16.95" customHeight="1">
      <c r="A50"/>
      <c r="B50" s="352"/>
      <c r="C50" s="75"/>
      <c r="D50" s="223"/>
      <c r="E50" s="31"/>
      <c r="F50" s="56" t="s">
        <v>29</v>
      </c>
      <c r="G50" s="258"/>
      <c r="H50" s="81"/>
      <c r="I50" s="300"/>
      <c r="J50" s="81"/>
      <c r="K50" s="117"/>
    </row>
    <row r="51" spans="1:11" s="26" customFormat="1" ht="16.95" customHeight="1">
      <c r="A51"/>
      <c r="B51" s="354"/>
      <c r="C51" s="146">
        <v>75</v>
      </c>
      <c r="D51" s="224"/>
      <c r="E51" s="28" t="s">
        <v>69</v>
      </c>
      <c r="F51" s="32" t="s">
        <v>41</v>
      </c>
      <c r="G51" s="300"/>
      <c r="H51" s="193">
        <f>'[1]Budget-Forecast Comparison  Q3'!$L51</f>
        <v>45</v>
      </c>
      <c r="I51" s="300"/>
      <c r="J51" s="88">
        <v>75</v>
      </c>
      <c r="K51" s="113"/>
    </row>
    <row r="52" spans="1:11" s="26" customFormat="1" ht="16.95" customHeight="1">
      <c r="A52"/>
      <c r="B52" s="354"/>
      <c r="C52" s="146">
        <v>2500</v>
      </c>
      <c r="D52" s="224"/>
      <c r="E52" s="28">
        <v>4311</v>
      </c>
      <c r="F52" s="163" t="s">
        <v>93</v>
      </c>
      <c r="G52" s="300"/>
      <c r="H52" s="193">
        <f>'[1]Budget-Forecast Comparison  Q3'!$L52</f>
        <v>1000</v>
      </c>
      <c r="I52" s="300"/>
      <c r="J52" s="88">
        <v>1000</v>
      </c>
      <c r="K52" s="113"/>
    </row>
    <row r="53" spans="1:11" s="26" customFormat="1" ht="16.95" customHeight="1">
      <c r="A53"/>
      <c r="B53" s="354">
        <f>C53/$C$89</f>
        <v>1.65867924042153E-2</v>
      </c>
      <c r="C53" s="205">
        <v>2575</v>
      </c>
      <c r="D53" s="224"/>
      <c r="E53" s="28"/>
      <c r="F53" s="29"/>
      <c r="G53" s="300">
        <f>H53/$H$89</f>
        <v>8.1569557523008089E-3</v>
      </c>
      <c r="H53" s="205">
        <f>SUM(H51:H52)</f>
        <v>1045</v>
      </c>
      <c r="I53" s="300">
        <f>J53/$J$89</f>
        <v>9.5743826215425563E-3</v>
      </c>
      <c r="J53" s="205">
        <f>SUM(J51:J52)</f>
        <v>1075</v>
      </c>
      <c r="K53" s="116"/>
    </row>
    <row r="54" spans="1:11" s="210" customFormat="1" ht="10.050000000000001" customHeight="1">
      <c r="A54" s="208"/>
      <c r="B54" s="356"/>
      <c r="D54" s="225"/>
      <c r="E54" s="209"/>
      <c r="F54" s="163"/>
      <c r="G54" s="362"/>
      <c r="H54" s="77"/>
      <c r="I54" s="362"/>
      <c r="J54" s="77"/>
      <c r="K54" s="116"/>
    </row>
    <row r="55" spans="1:11" s="26" customFormat="1" ht="16.95" customHeight="1">
      <c r="A55"/>
      <c r="B55" s="339" t="s">
        <v>64</v>
      </c>
      <c r="C55" s="93">
        <v>58875</v>
      </c>
      <c r="D55" s="224"/>
      <c r="E55" s="28"/>
      <c r="F55" s="33" t="s">
        <v>64</v>
      </c>
      <c r="G55" s="300"/>
      <c r="H55" s="77">
        <f>H12+H32+H37+H49+H53</f>
        <v>55945</v>
      </c>
      <c r="I55" s="300"/>
      <c r="J55" s="77">
        <f>J12+J32+J37+J49+J53</f>
        <v>63895</v>
      </c>
      <c r="K55" s="116"/>
    </row>
    <row r="56" spans="1:11" s="26" customFormat="1" ht="15" customHeight="1" thickBot="1">
      <c r="A56"/>
      <c r="B56" s="357"/>
      <c r="C56" s="92"/>
      <c r="D56" s="66"/>
      <c r="E56" s="63"/>
      <c r="F56" s="64"/>
      <c r="G56" s="363"/>
      <c r="H56" s="83"/>
      <c r="I56" s="363"/>
      <c r="J56" s="83"/>
      <c r="K56" s="127"/>
    </row>
    <row r="57" spans="1:11" s="26" customFormat="1" ht="7.95" customHeight="1" thickTop="1">
      <c r="A57"/>
      <c r="B57" s="139"/>
      <c r="C57" s="91"/>
      <c r="E57" s="35"/>
      <c r="F57" s="27"/>
      <c r="G57" s="324"/>
      <c r="H57" s="84"/>
      <c r="I57" s="324"/>
      <c r="J57" s="84"/>
      <c r="K57" s="84"/>
    </row>
    <row r="58" spans="1:11" s="26" customFormat="1" ht="7.95" customHeight="1" thickBot="1">
      <c r="A58"/>
      <c r="B58" s="358"/>
      <c r="C58" s="92"/>
      <c r="D58" s="66"/>
      <c r="E58" s="67"/>
      <c r="F58" s="65"/>
      <c r="G58" s="364"/>
      <c r="H58" s="68"/>
      <c r="I58" s="364"/>
      <c r="J58" s="85"/>
      <c r="K58" s="85"/>
    </row>
    <row r="59" spans="1:11" s="26" customFormat="1" ht="15" customHeight="1" thickTop="1">
      <c r="A59"/>
      <c r="B59" s="359"/>
      <c r="C59" s="229"/>
      <c r="D59" s="99"/>
      <c r="E59" s="60"/>
      <c r="F59" s="61"/>
      <c r="G59" s="365"/>
      <c r="H59" s="86"/>
      <c r="I59" s="365"/>
      <c r="J59" s="86"/>
      <c r="K59" s="121"/>
    </row>
    <row r="60" spans="1:11" s="26" customFormat="1" ht="16.95" customHeight="1">
      <c r="A60"/>
      <c r="B60" s="373" t="s">
        <v>65</v>
      </c>
      <c r="C60" s="77">
        <v>58875</v>
      </c>
      <c r="D60" s="224"/>
      <c r="E60" s="28"/>
      <c r="F60" s="33" t="s">
        <v>65</v>
      </c>
      <c r="G60" s="300"/>
      <c r="H60" s="77">
        <f>H55</f>
        <v>55945</v>
      </c>
      <c r="I60" s="300"/>
      <c r="J60" s="77">
        <f>J55</f>
        <v>63895</v>
      </c>
      <c r="K60" s="116"/>
    </row>
    <row r="61" spans="1:11" s="48" customFormat="1" ht="16.95" customHeight="1">
      <c r="A61"/>
      <c r="B61" s="339"/>
      <c r="C61" s="81"/>
      <c r="D61" s="223"/>
      <c r="E61" s="49"/>
      <c r="F61" s="56" t="s">
        <v>30</v>
      </c>
      <c r="G61" s="258"/>
      <c r="H61" s="81"/>
      <c r="I61" s="300"/>
      <c r="J61" s="81"/>
      <c r="K61" s="117"/>
    </row>
    <row r="62" spans="1:11" s="26" customFormat="1" ht="16.95" customHeight="1">
      <c r="A62"/>
      <c r="B62" s="339"/>
      <c r="C62" s="146">
        <v>2714</v>
      </c>
      <c r="D62" s="224"/>
      <c r="E62" s="31">
        <v>4301</v>
      </c>
      <c r="F62" s="32" t="s">
        <v>31</v>
      </c>
      <c r="G62" s="300"/>
      <c r="H62" s="193">
        <f>'[1]Budget-Forecast Comparison  Q3'!$L61</f>
        <v>3051</v>
      </c>
      <c r="I62" s="300"/>
      <c r="J62" s="88">
        <f>'[2]Budget-Forecast Comparison'!$M63</f>
        <v>3250</v>
      </c>
      <c r="K62" s="113"/>
    </row>
    <row r="63" spans="1:11" s="26" customFormat="1" ht="16.95" customHeight="1">
      <c r="A63"/>
      <c r="B63" s="339"/>
      <c r="C63" s="146">
        <v>120</v>
      </c>
      <c r="D63" s="224"/>
      <c r="E63" s="31">
        <v>4302</v>
      </c>
      <c r="F63" s="32" t="s">
        <v>32</v>
      </c>
      <c r="G63" s="300"/>
      <c r="H63" s="193">
        <f>'[1]Budget-Forecast Comparison  Q3'!$L62</f>
        <v>120</v>
      </c>
      <c r="I63" s="300"/>
      <c r="J63" s="88">
        <v>160</v>
      </c>
      <c r="K63" s="113"/>
    </row>
    <row r="64" spans="1:11" s="26" customFormat="1" ht="16.95" customHeight="1">
      <c r="A64"/>
      <c r="B64" s="339"/>
      <c r="C64" s="146">
        <v>375</v>
      </c>
      <c r="D64" s="224"/>
      <c r="E64" s="31">
        <v>4303</v>
      </c>
      <c r="F64" s="32" t="s">
        <v>42</v>
      </c>
      <c r="G64" s="300"/>
      <c r="H64" s="193">
        <f>'[1]Budget-Forecast Comparison  Q3'!$L63</f>
        <v>375</v>
      </c>
      <c r="I64" s="300"/>
      <c r="J64" s="88">
        <v>400</v>
      </c>
      <c r="K64" s="113"/>
    </row>
    <row r="65" spans="1:11" s="26" customFormat="1" ht="16.95" customHeight="1">
      <c r="A65"/>
      <c r="B65" s="339"/>
      <c r="C65" s="146">
        <v>1000</v>
      </c>
      <c r="D65" s="224"/>
      <c r="E65" s="31">
        <v>4304</v>
      </c>
      <c r="F65" s="32" t="s">
        <v>33</v>
      </c>
      <c r="G65" s="300"/>
      <c r="H65" s="193">
        <f>'[1]Budget-Forecast Comparison  Q3'!$L64</f>
        <v>1000</v>
      </c>
      <c r="I65" s="300"/>
      <c r="J65" s="88">
        <v>1250</v>
      </c>
      <c r="K65" s="113"/>
    </row>
    <row r="66" spans="1:11" s="26" customFormat="1" ht="16.95" customHeight="1">
      <c r="A66"/>
      <c r="B66" s="339"/>
      <c r="C66" s="145">
        <v>85</v>
      </c>
      <c r="D66" s="224"/>
      <c r="E66" s="31">
        <v>4305</v>
      </c>
      <c r="F66" s="32" t="s">
        <v>34</v>
      </c>
      <c r="G66" s="300"/>
      <c r="H66" s="193">
        <f>'[1]Budget-Forecast Comparison  Q3'!$L65</f>
        <v>471</v>
      </c>
      <c r="I66" s="300"/>
      <c r="J66" s="89">
        <v>600</v>
      </c>
      <c r="K66" s="113"/>
    </row>
    <row r="67" spans="1:11" s="26" customFormat="1" ht="16.95" customHeight="1">
      <c r="A67"/>
      <c r="B67" s="339"/>
      <c r="C67" s="146">
        <v>4000</v>
      </c>
      <c r="D67" s="224"/>
      <c r="E67" s="31" t="s">
        <v>69</v>
      </c>
      <c r="F67" s="98" t="s">
        <v>84</v>
      </c>
      <c r="G67" s="300"/>
      <c r="H67" s="193">
        <f>'[1]Budget-Forecast Comparison  Q3'!$L66</f>
        <v>0</v>
      </c>
      <c r="I67" s="300"/>
      <c r="J67" s="88">
        <v>3000</v>
      </c>
      <c r="K67" s="113" t="s">
        <v>130</v>
      </c>
    </row>
    <row r="68" spans="1:11" s="26" customFormat="1" ht="16.95" customHeight="1">
      <c r="A68"/>
      <c r="B68" s="339"/>
      <c r="C68" s="146">
        <v>480</v>
      </c>
      <c r="D68" s="224"/>
      <c r="E68" s="31">
        <v>4307</v>
      </c>
      <c r="F68" s="98" t="s">
        <v>50</v>
      </c>
      <c r="G68" s="300"/>
      <c r="H68" s="193">
        <f>'[1]Budget-Forecast Comparison  Q3'!$L67</f>
        <v>200</v>
      </c>
      <c r="I68" s="300"/>
      <c r="J68" s="88">
        <v>300</v>
      </c>
      <c r="K68" s="113"/>
    </row>
    <row r="69" spans="1:11" s="26" customFormat="1" ht="16.95" customHeight="1">
      <c r="A69"/>
      <c r="B69" s="339"/>
      <c r="C69" s="146">
        <v>3000</v>
      </c>
      <c r="D69" s="224"/>
      <c r="E69" s="31">
        <v>4308</v>
      </c>
      <c r="F69" s="98" t="s">
        <v>83</v>
      </c>
      <c r="G69" s="300"/>
      <c r="H69" s="193">
        <f>'[1]Budget-Forecast Comparison  Q3'!$L68</f>
        <v>3000</v>
      </c>
      <c r="I69" s="300"/>
      <c r="J69" s="88">
        <v>3000</v>
      </c>
      <c r="K69" s="113"/>
    </row>
    <row r="70" spans="1:11" s="26" customFormat="1" ht="16.95" customHeight="1">
      <c r="A70"/>
      <c r="B70" s="339"/>
      <c r="C70" s="146">
        <v>425</v>
      </c>
      <c r="D70" s="224"/>
      <c r="E70" s="31">
        <v>4309</v>
      </c>
      <c r="F70" s="98" t="s">
        <v>73</v>
      </c>
      <c r="G70" s="300"/>
      <c r="H70" s="193">
        <f>'[1]Budget-Forecast Comparison  Q3'!$L69</f>
        <v>200</v>
      </c>
      <c r="I70" s="300"/>
      <c r="J70" s="88">
        <v>300</v>
      </c>
      <c r="K70" s="113"/>
    </row>
    <row r="71" spans="1:11" s="26" customFormat="1" ht="16.95" customHeight="1">
      <c r="A71"/>
      <c r="B71" s="339"/>
      <c r="C71" s="146">
        <v>240</v>
      </c>
      <c r="D71" s="224"/>
      <c r="E71" s="31">
        <v>4310</v>
      </c>
      <c r="F71" s="98" t="s">
        <v>51</v>
      </c>
      <c r="G71" s="300"/>
      <c r="H71" s="193">
        <f>'[1]Budget-Forecast Comparison  Q3'!$L70</f>
        <v>240</v>
      </c>
      <c r="I71" s="300"/>
      <c r="J71" s="88">
        <v>300</v>
      </c>
      <c r="K71" s="113"/>
    </row>
    <row r="72" spans="1:11" s="26" customFormat="1" ht="16.95" customHeight="1">
      <c r="A72"/>
      <c r="B72" s="339"/>
      <c r="C72" s="145">
        <v>650</v>
      </c>
      <c r="D72" s="224"/>
      <c r="E72" s="31">
        <v>4312</v>
      </c>
      <c r="F72" s="98" t="s">
        <v>117</v>
      </c>
      <c r="G72" s="300"/>
      <c r="H72" s="193">
        <f>'[1]Budget-Forecast Comparison  Q3'!$L71</f>
        <v>300</v>
      </c>
      <c r="I72" s="300"/>
      <c r="J72" s="89">
        <v>800</v>
      </c>
      <c r="K72" s="113"/>
    </row>
    <row r="73" spans="1:11" s="26" customFormat="1" ht="16.95" customHeight="1">
      <c r="A73"/>
      <c r="B73" s="339"/>
      <c r="C73" s="145">
        <v>1300</v>
      </c>
      <c r="D73" s="224"/>
      <c r="E73" s="28">
        <v>4123</v>
      </c>
      <c r="F73" s="163" t="s">
        <v>118</v>
      </c>
      <c r="G73" s="300"/>
      <c r="H73" s="195">
        <f>'[1]Budget-Forecast Comparison  Q3'!$L72</f>
        <v>500</v>
      </c>
      <c r="I73" s="300"/>
      <c r="J73" s="89">
        <v>1000</v>
      </c>
      <c r="K73" s="113"/>
    </row>
    <row r="74" spans="1:11" s="26" customFormat="1" ht="16.95" customHeight="1">
      <c r="A74"/>
      <c r="B74" s="354">
        <f>C74/$C$89</f>
        <v>9.2686351807477266E-2</v>
      </c>
      <c r="C74" s="205">
        <v>14389</v>
      </c>
      <c r="D74" s="224"/>
      <c r="E74" s="28"/>
      <c r="F74" s="163"/>
      <c r="G74" s="300">
        <f>H74/$H$89</f>
        <v>7.3818498133501192E-2</v>
      </c>
      <c r="H74" s="205">
        <f>SUM(H62:H73)</f>
        <v>9457</v>
      </c>
      <c r="I74" s="300">
        <f>J74/$J$89</f>
        <v>0.12789593901893126</v>
      </c>
      <c r="J74" s="205">
        <f>SUM(J62:J73)</f>
        <v>14360</v>
      </c>
      <c r="K74" s="116"/>
    </row>
    <row r="75" spans="1:11" s="26" customFormat="1" ht="16.95" customHeight="1">
      <c r="A75"/>
      <c r="B75" s="339"/>
      <c r="C75" s="77"/>
      <c r="D75" s="224"/>
      <c r="E75" s="31"/>
      <c r="F75" s="280" t="s">
        <v>78</v>
      </c>
      <c r="G75" s="300"/>
      <c r="H75" s="75"/>
      <c r="I75" s="300"/>
      <c r="J75" s="82"/>
      <c r="K75" s="113"/>
    </row>
    <row r="76" spans="1:11" s="26" customFormat="1" ht="16.95" customHeight="1">
      <c r="A76"/>
      <c r="B76" s="339"/>
      <c r="C76" s="75"/>
      <c r="D76" s="224"/>
      <c r="E76" s="31"/>
      <c r="F76" s="280"/>
      <c r="G76" s="300"/>
      <c r="H76" s="75"/>
      <c r="I76" s="300"/>
      <c r="J76" s="82"/>
      <c r="K76" s="113"/>
    </row>
    <row r="77" spans="1:11" s="26" customFormat="1" ht="16.95" customHeight="1">
      <c r="A77"/>
      <c r="B77" s="339"/>
      <c r="C77" s="146">
        <v>3000</v>
      </c>
      <c r="D77" s="224"/>
      <c r="E77" s="31">
        <v>4107</v>
      </c>
      <c r="F77" s="98" t="s">
        <v>98</v>
      </c>
      <c r="G77" s="300"/>
      <c r="H77" s="193">
        <f>'[1]Budget-Forecast Comparison  Q3'!$L$80</f>
        <v>1500</v>
      </c>
      <c r="I77" s="300"/>
      <c r="J77" s="89">
        <v>18500</v>
      </c>
      <c r="K77" s="122"/>
    </row>
    <row r="78" spans="1:11" s="26" customFormat="1" ht="16.95" customHeight="1">
      <c r="A78"/>
      <c r="B78" s="339"/>
      <c r="C78" s="146">
        <v>1895</v>
      </c>
      <c r="D78" s="224"/>
      <c r="E78" s="31">
        <v>4313</v>
      </c>
      <c r="F78" s="98" t="s">
        <v>74</v>
      </c>
      <c r="G78" s="300"/>
      <c r="H78" s="193">
        <f>'[1]Budget-Forecast Comparison  Q3'!$L76</f>
        <v>2800</v>
      </c>
      <c r="I78" s="300"/>
      <c r="J78" s="88">
        <v>3000</v>
      </c>
      <c r="K78" s="122"/>
    </row>
    <row r="79" spans="1:11" s="26" customFormat="1" ht="16.95" customHeight="1">
      <c r="A79"/>
      <c r="B79" s="339"/>
      <c r="C79" s="146">
        <v>4230</v>
      </c>
      <c r="D79" s="224"/>
      <c r="E79" s="31">
        <v>4314</v>
      </c>
      <c r="F79" s="98" t="s">
        <v>75</v>
      </c>
      <c r="G79" s="300"/>
      <c r="H79" s="193">
        <f>'[1]Budget-Forecast Comparison  Q3'!$L$77</f>
        <v>0</v>
      </c>
      <c r="I79" s="300"/>
      <c r="J79" s="88">
        <v>3000</v>
      </c>
      <c r="K79" s="113"/>
    </row>
    <row r="80" spans="1:11" s="26" customFormat="1" ht="16.95" customHeight="1">
      <c r="A80"/>
      <c r="B80" s="339"/>
      <c r="C80" s="146">
        <v>55000</v>
      </c>
      <c r="D80" s="224"/>
      <c r="E80" s="31">
        <v>4409</v>
      </c>
      <c r="F80" s="98" t="s">
        <v>79</v>
      </c>
      <c r="G80" s="366"/>
      <c r="H80" s="193">
        <f>'[1]Budget-Forecast Comparison  Q3'!$L$75</f>
        <v>54585</v>
      </c>
      <c r="I80" s="300"/>
      <c r="J80" s="88">
        <v>0</v>
      </c>
      <c r="K80" s="113"/>
    </row>
    <row r="81" spans="1:11" s="26" customFormat="1" ht="16.95" customHeight="1">
      <c r="A81"/>
      <c r="B81" s="339"/>
      <c r="C81" s="146">
        <v>4000</v>
      </c>
      <c r="D81" s="224"/>
      <c r="E81" s="31">
        <v>4700</v>
      </c>
      <c r="F81" s="98" t="s">
        <v>97</v>
      </c>
      <c r="G81" s="367"/>
      <c r="H81" s="193">
        <f>'[1]Budget-Forecast Comparison  Q3'!$L$78</f>
        <v>3000</v>
      </c>
      <c r="I81" s="362"/>
      <c r="J81" s="88">
        <v>1000</v>
      </c>
      <c r="K81" s="113"/>
    </row>
    <row r="82" spans="1:11" s="26" customFormat="1" ht="16.95" customHeight="1">
      <c r="A82"/>
      <c r="B82" s="339"/>
      <c r="C82" s="146">
        <v>355</v>
      </c>
      <c r="D82" s="224"/>
      <c r="E82" s="31">
        <v>4701</v>
      </c>
      <c r="F82" s="98" t="s">
        <v>86</v>
      </c>
      <c r="G82" s="368"/>
      <c r="H82" s="193">
        <f>'[1]Budget-Forecast Comparison  Q3'!$L$79</f>
        <v>324.52</v>
      </c>
      <c r="I82" s="362"/>
      <c r="J82" s="88">
        <f>-J172</f>
        <v>523.78</v>
      </c>
      <c r="K82" s="113"/>
    </row>
    <row r="83" spans="1:11" s="26" customFormat="1" ht="16.95" customHeight="1">
      <c r="A83"/>
      <c r="B83" s="339"/>
      <c r="C83" s="88">
        <v>0</v>
      </c>
      <c r="D83" s="224"/>
      <c r="E83" s="31" t="s">
        <v>99</v>
      </c>
      <c r="F83" s="163" t="s">
        <v>119</v>
      </c>
      <c r="G83" s="368"/>
      <c r="H83" s="193">
        <v>0</v>
      </c>
      <c r="I83" s="362"/>
      <c r="J83" s="88">
        <v>3000</v>
      </c>
      <c r="K83" s="113"/>
    </row>
    <row r="84" spans="1:11" s="26" customFormat="1" ht="16.95" customHeight="1">
      <c r="A84"/>
      <c r="B84" s="354">
        <f>C84/$C$89</f>
        <v>0.44111205586045193</v>
      </c>
      <c r="C84" s="205">
        <v>68480</v>
      </c>
      <c r="D84" s="224"/>
      <c r="E84" s="34"/>
      <c r="F84" s="281"/>
      <c r="G84" s="300">
        <f>H84/$H$89</f>
        <v>0.48558880575298774</v>
      </c>
      <c r="H84" s="205">
        <f>SUM(H77:H83)</f>
        <v>62209.52</v>
      </c>
      <c r="I84" s="300">
        <f>J84/$J$89</f>
        <v>0.25849746497067388</v>
      </c>
      <c r="J84" s="205">
        <f>SUM(J77:J83)</f>
        <v>29023.78</v>
      </c>
      <c r="K84" s="116"/>
    </row>
    <row r="85" spans="1:11" s="26" customFormat="1" ht="9" customHeight="1">
      <c r="A85"/>
      <c r="B85" s="339"/>
      <c r="C85" s="77"/>
      <c r="D85" s="224"/>
      <c r="E85" s="28"/>
      <c r="F85" s="282"/>
      <c r="G85" s="300"/>
      <c r="H85" s="77"/>
      <c r="I85" s="257"/>
      <c r="J85" s="77"/>
      <c r="K85" s="116"/>
    </row>
    <row r="86" spans="1:11" s="26" customFormat="1" ht="16.95" customHeight="1">
      <c r="A86"/>
      <c r="B86" s="354">
        <f>C86/$C$89</f>
        <v>6.4414727783360382E-2</v>
      </c>
      <c r="C86" s="146">
        <v>10000</v>
      </c>
      <c r="D86" s="224"/>
      <c r="E86" s="31" t="s">
        <v>99</v>
      </c>
      <c r="F86" s="96" t="s">
        <v>100</v>
      </c>
      <c r="G86" s="300">
        <f>H86/$H$89</f>
        <v>0</v>
      </c>
      <c r="H86" s="195">
        <f>'[1]Budget-Forecast Comparison  Q3'!$L$84</f>
        <v>0</v>
      </c>
      <c r="I86" s="300">
        <f>J86/$J$89</f>
        <v>0</v>
      </c>
      <c r="J86" s="89">
        <v>0</v>
      </c>
      <c r="K86" s="116"/>
    </row>
    <row r="87" spans="1:11" s="26" customFormat="1" ht="16.95" customHeight="1">
      <c r="A87"/>
      <c r="B87" s="354">
        <f>C87/$C$89</f>
        <v>2.2545154724176137E-2</v>
      </c>
      <c r="C87" s="285">
        <v>3500</v>
      </c>
      <c r="D87" s="224"/>
      <c r="E87" s="31">
        <v>4800</v>
      </c>
      <c r="F87" s="98" t="s">
        <v>48</v>
      </c>
      <c r="G87" s="300">
        <f>H87/$H$89</f>
        <v>3.9028496422491908E-3</v>
      </c>
      <c r="H87" s="195">
        <f>'[1]Budget-Forecast Comparison  Q3'!$L$85</f>
        <v>500</v>
      </c>
      <c r="I87" s="300">
        <f>J87/$J$89</f>
        <v>4.4532012193221192E-2</v>
      </c>
      <c r="J87" s="89">
        <v>5000</v>
      </c>
      <c r="K87" s="113"/>
    </row>
    <row r="88" spans="1:11" s="1" customFormat="1" ht="9.75" customHeight="1" thickBot="1">
      <c r="A88"/>
      <c r="B88" s="339"/>
      <c r="C88" s="230"/>
      <c r="D88" s="102"/>
      <c r="E88" s="7"/>
      <c r="F88" s="6"/>
      <c r="G88" s="324"/>
      <c r="H88" s="12"/>
      <c r="I88" s="324"/>
      <c r="J88" s="78"/>
      <c r="K88" s="123"/>
    </row>
    <row r="89" spans="1:11" s="130" customFormat="1" ht="25.05" customHeight="1" thickBot="1">
      <c r="A89" s="2"/>
      <c r="B89" s="360">
        <f>C89/$C$89</f>
        <v>1</v>
      </c>
      <c r="C89" s="266">
        <v>155244</v>
      </c>
      <c r="D89" s="226"/>
      <c r="E89" s="128"/>
      <c r="F89" s="131" t="s">
        <v>82</v>
      </c>
      <c r="G89" s="369">
        <f>H89/$H$89</f>
        <v>1</v>
      </c>
      <c r="H89" s="143">
        <f>SUM(H87+H86+H84+H74+H53+H49+H37+H32+H12)</f>
        <v>128111.51999999999</v>
      </c>
      <c r="I89" s="371">
        <f>J89/$J$89</f>
        <v>1</v>
      </c>
      <c r="J89" s="143">
        <f>SUM(J87+J86+J84+J74+J53+J49+J37+J32+J12)</f>
        <v>112278.78</v>
      </c>
      <c r="K89" s="129"/>
    </row>
    <row r="90" spans="1:11" s="1" customFormat="1" ht="4.95" customHeight="1" thickTop="1" thickBot="1">
      <c r="A90"/>
      <c r="B90" s="343"/>
      <c r="C90" s="10"/>
      <c r="D90" s="190"/>
      <c r="E90" s="13"/>
      <c r="F90" s="74" t="s">
        <v>54</v>
      </c>
      <c r="G90" s="303"/>
      <c r="H90" s="5"/>
      <c r="I90" s="303"/>
      <c r="J90" s="5"/>
      <c r="K90" s="124"/>
    </row>
    <row r="91" spans="1:11" s="1" customFormat="1" ht="15" customHeight="1" thickTop="1" thickBot="1">
      <c r="A91"/>
      <c r="B91" s="344"/>
      <c r="C91" s="238"/>
      <c r="D91" s="69"/>
      <c r="E91" s="71"/>
      <c r="F91" s="8"/>
      <c r="G91" s="304"/>
      <c r="H91" s="70"/>
      <c r="I91" s="304"/>
      <c r="J91" s="70"/>
      <c r="K91" s="95"/>
    </row>
    <row r="92" spans="1:11" s="1" customFormat="1" ht="10.050000000000001" customHeight="1" thickTop="1">
      <c r="A92"/>
      <c r="B92" s="345"/>
      <c r="C92" s="239"/>
      <c r="D92" s="4"/>
      <c r="E92" s="14"/>
      <c r="F92" s="15"/>
      <c r="G92" s="305"/>
      <c r="H92" s="16"/>
      <c r="I92" s="305"/>
      <c r="J92" s="16"/>
      <c r="K92" s="109"/>
    </row>
    <row r="93" spans="1:11" s="48" customFormat="1" ht="16.05" customHeight="1">
      <c r="A93"/>
      <c r="B93" s="339"/>
      <c r="C93" s="253" t="s">
        <v>124</v>
      </c>
      <c r="D93" s="223"/>
      <c r="E93" s="46"/>
      <c r="F93" s="47"/>
      <c r="G93" s="297"/>
      <c r="H93" s="201" t="s">
        <v>61</v>
      </c>
      <c r="I93" s="298"/>
      <c r="J93" s="253" t="s">
        <v>39</v>
      </c>
      <c r="K93" s="118"/>
    </row>
    <row r="94" spans="1:11" s="48" customFormat="1" ht="16.05" customHeight="1">
      <c r="A94"/>
      <c r="B94" s="339"/>
      <c r="C94" s="254" t="s">
        <v>1</v>
      </c>
      <c r="D94" s="223"/>
      <c r="E94" s="49" t="s">
        <v>40</v>
      </c>
      <c r="F94" s="161" t="s">
        <v>37</v>
      </c>
      <c r="G94" s="298"/>
      <c r="H94" s="202" t="s">
        <v>57</v>
      </c>
      <c r="I94" s="298"/>
      <c r="J94" s="254" t="s">
        <v>1</v>
      </c>
      <c r="K94" s="118"/>
    </row>
    <row r="95" spans="1:11" s="48" customFormat="1" ht="16.05" customHeight="1">
      <c r="A95"/>
      <c r="B95" s="339"/>
      <c r="C95" s="255" t="s">
        <v>123</v>
      </c>
      <c r="D95" s="223"/>
      <c r="E95" s="50"/>
      <c r="F95" s="51"/>
      <c r="G95" s="297"/>
      <c r="H95" s="203" t="s">
        <v>94</v>
      </c>
      <c r="I95" s="298"/>
      <c r="J95" s="255" t="s">
        <v>95</v>
      </c>
      <c r="K95" s="118"/>
    </row>
    <row r="96" spans="1:11" s="1" customFormat="1" ht="10.050000000000001" customHeight="1">
      <c r="A96"/>
      <c r="B96" s="338"/>
      <c r="C96" s="82"/>
      <c r="D96" s="102"/>
      <c r="E96" s="20"/>
      <c r="F96" s="9"/>
      <c r="G96" s="306"/>
      <c r="H96" s="80"/>
      <c r="I96" s="306"/>
      <c r="J96" s="80"/>
      <c r="K96" s="119"/>
    </row>
    <row r="97" spans="1:11" s="26" customFormat="1" ht="19.95" customHeight="1">
      <c r="A97"/>
      <c r="B97" s="340"/>
      <c r="C97" s="146">
        <v>92000</v>
      </c>
      <c r="D97" s="224"/>
      <c r="E97" s="36">
        <v>1076</v>
      </c>
      <c r="F97" s="197" t="s">
        <v>102</v>
      </c>
      <c r="G97" s="307"/>
      <c r="H97" s="198">
        <f>'[1]Budget-Forecast Comparison  Q3'!$L95</f>
        <v>92000</v>
      </c>
      <c r="I97" s="299"/>
      <c r="J97" s="196">
        <v>96000</v>
      </c>
      <c r="K97" s="116"/>
    </row>
    <row r="98" spans="1:11" s="26" customFormat="1" ht="19.95" customHeight="1">
      <c r="A98"/>
      <c r="B98" s="340"/>
      <c r="C98" s="146">
        <v>0</v>
      </c>
      <c r="D98" s="224"/>
      <c r="E98" s="28"/>
      <c r="F98" s="98" t="s">
        <v>101</v>
      </c>
      <c r="G98" s="307"/>
      <c r="H98" s="199">
        <f>'[1]Budget-Forecast Comparison  Q3'!$L96</f>
        <v>200</v>
      </c>
      <c r="I98" s="299"/>
      <c r="J98" s="180">
        <v>0</v>
      </c>
      <c r="K98" s="116"/>
    </row>
    <row r="99" spans="1:11" s="26" customFormat="1" ht="16.95" customHeight="1">
      <c r="A99"/>
      <c r="B99" s="340"/>
      <c r="C99" s="146">
        <v>0</v>
      </c>
      <c r="D99" s="224"/>
      <c r="E99" s="28">
        <v>1000</v>
      </c>
      <c r="F99" s="98" t="s">
        <v>76</v>
      </c>
      <c r="G99" s="307"/>
      <c r="H99" s="199">
        <f>'[1]Budget-Forecast Comparison  Q3'!$L97</f>
        <v>0</v>
      </c>
      <c r="I99" s="299"/>
      <c r="J99" s="88">
        <f>'[2]Budget-Forecast Comparison'!$M88</f>
        <v>0</v>
      </c>
      <c r="K99" s="113"/>
    </row>
    <row r="100" spans="1:11" s="26" customFormat="1" ht="16.95" customHeight="1">
      <c r="A100"/>
      <c r="B100" s="340"/>
      <c r="C100" s="146">
        <v>0</v>
      </c>
      <c r="D100" s="224"/>
      <c r="E100" s="37">
        <v>1078</v>
      </c>
      <c r="F100" s="98" t="s">
        <v>77</v>
      </c>
      <c r="G100" s="307"/>
      <c r="H100" s="199">
        <f>'[1]Budget-Forecast Comparison  Q3'!$L98</f>
        <v>0</v>
      </c>
      <c r="I100" s="299"/>
      <c r="J100" s="88">
        <v>0</v>
      </c>
      <c r="K100" s="113"/>
    </row>
    <row r="101" spans="1:11" s="26" customFormat="1" ht="16.95" customHeight="1">
      <c r="A101"/>
      <c r="B101" s="340"/>
      <c r="C101" s="146">
        <v>0</v>
      </c>
      <c r="D101" s="224"/>
      <c r="E101" s="37">
        <v>1079</v>
      </c>
      <c r="F101" s="98" t="s">
        <v>103</v>
      </c>
      <c r="G101" s="307"/>
      <c r="H101" s="199">
        <f>'[1]Budget-Forecast Comparison  Q3'!$L99</f>
        <v>-3500</v>
      </c>
      <c r="I101" s="299"/>
      <c r="J101" s="88">
        <v>0</v>
      </c>
      <c r="K101" s="113"/>
    </row>
    <row r="102" spans="1:11" s="26" customFormat="1" ht="16.95" customHeight="1">
      <c r="A102"/>
      <c r="B102" s="340"/>
      <c r="C102" s="146">
        <v>4591</v>
      </c>
      <c r="D102" s="224"/>
      <c r="E102" s="37">
        <v>1080</v>
      </c>
      <c r="F102" s="32" t="s">
        <v>62</v>
      </c>
      <c r="G102" s="307"/>
      <c r="H102" s="199">
        <f>'[1]Budget-Forecast Comparison  Q3'!$L100</f>
        <v>4591</v>
      </c>
      <c r="I102" s="299"/>
      <c r="J102" s="88">
        <f>'[2]Budget-Forecast Comparison'!$M90</f>
        <v>0</v>
      </c>
      <c r="K102" s="113"/>
    </row>
    <row r="103" spans="1:11" s="26" customFormat="1" ht="16.95" customHeight="1">
      <c r="A103"/>
      <c r="B103" s="340"/>
      <c r="C103" s="146">
        <v>2158</v>
      </c>
      <c r="D103" s="224"/>
      <c r="E103" s="37">
        <v>1081</v>
      </c>
      <c r="F103" s="97" t="s">
        <v>66</v>
      </c>
      <c r="G103" s="307"/>
      <c r="H103" s="199">
        <f>'[1]Budget-Forecast Comparison  Q3'!$L101</f>
        <v>2158</v>
      </c>
      <c r="I103" s="299"/>
      <c r="J103" s="88">
        <v>0</v>
      </c>
      <c r="K103" s="113"/>
    </row>
    <row r="104" spans="1:11" s="26" customFormat="1" ht="16.95" customHeight="1">
      <c r="A104"/>
      <c r="B104" s="340"/>
      <c r="C104" s="285">
        <v>0</v>
      </c>
      <c r="D104" s="224"/>
      <c r="E104" s="36">
        <v>1093</v>
      </c>
      <c r="F104" s="165" t="s">
        <v>38</v>
      </c>
      <c r="G104" s="307"/>
      <c r="H104" s="200">
        <f>'[1]Budget-Forecast Comparison  Q3'!$L102</f>
        <v>0</v>
      </c>
      <c r="I104" s="299"/>
      <c r="J104" s="88">
        <v>0</v>
      </c>
      <c r="K104" s="113"/>
    </row>
    <row r="105" spans="1:11" s="26" customFormat="1" ht="10.050000000000001" customHeight="1" thickBot="1">
      <c r="B105" s="340"/>
      <c r="C105" s="231"/>
      <c r="E105" s="169"/>
      <c r="F105" s="168"/>
      <c r="G105" s="308"/>
      <c r="H105" s="170"/>
      <c r="I105" s="164"/>
      <c r="J105" s="170"/>
      <c r="K105" s="288"/>
    </row>
    <row r="106" spans="1:11" s="130" customFormat="1" ht="25.05" customHeight="1" thickTop="1" thickBot="1">
      <c r="A106" s="2"/>
      <c r="B106" s="342"/>
      <c r="C106" s="267">
        <f>SUM(C97:C104)</f>
        <v>98749</v>
      </c>
      <c r="D106" s="226"/>
      <c r="E106" s="166"/>
      <c r="F106" s="167" t="s">
        <v>55</v>
      </c>
      <c r="G106" s="309"/>
      <c r="H106" s="144">
        <f>SUM(H97:H104)</f>
        <v>95449</v>
      </c>
      <c r="I106" s="309"/>
      <c r="J106" s="144">
        <f>SUM(J97:J104)</f>
        <v>96000</v>
      </c>
      <c r="K106" s="129"/>
    </row>
    <row r="107" spans="1:11" s="1" customFormat="1" ht="10.050000000000001" customHeight="1" thickTop="1" thickBot="1">
      <c r="A107"/>
      <c r="B107" s="338"/>
      <c r="C107" s="30"/>
      <c r="D107" s="102"/>
      <c r="E107" s="7"/>
      <c r="F107" s="6"/>
      <c r="G107" s="302"/>
      <c r="H107" s="3"/>
      <c r="I107" s="302"/>
      <c r="J107" s="3"/>
      <c r="K107" s="111"/>
    </row>
    <row r="108" spans="1:11" s="130" customFormat="1" ht="30" customHeight="1" thickTop="1" thickBot="1">
      <c r="A108" s="2"/>
      <c r="B108" s="342"/>
      <c r="C108" s="151">
        <v>-56495</v>
      </c>
      <c r="D108" s="226"/>
      <c r="E108" s="128"/>
      <c r="F108" s="150" t="s">
        <v>43</v>
      </c>
      <c r="G108" s="309"/>
      <c r="H108" s="151">
        <f>H106-H89</f>
        <v>-32662.51999999999</v>
      </c>
      <c r="I108" s="325"/>
      <c r="J108" s="151">
        <f>J106-J89</f>
        <v>-16278.779999999999</v>
      </c>
      <c r="K108" s="152"/>
    </row>
    <row r="109" spans="1:11" s="1" customFormat="1" ht="16.5" customHeight="1" thickTop="1" thickBot="1">
      <c r="A109"/>
      <c r="B109" s="338"/>
      <c r="C109" s="232">
        <f>C108/C106</f>
        <v>-0.57210705931199302</v>
      </c>
      <c r="D109" s="102"/>
      <c r="E109" s="7"/>
      <c r="F109" s="23" t="s">
        <v>53</v>
      </c>
      <c r="G109" s="302"/>
      <c r="H109" s="17">
        <f>H108/H106</f>
        <v>-0.3421986610650713</v>
      </c>
      <c r="I109" s="326"/>
      <c r="J109" s="17">
        <f>J108/J106</f>
        <v>-0.16957062499999997</v>
      </c>
      <c r="K109" s="120"/>
    </row>
    <row r="110" spans="1:11" s="26" customFormat="1" ht="10.050000000000001" customHeight="1" thickTop="1">
      <c r="A110"/>
      <c r="B110" s="346"/>
      <c r="C110" s="242"/>
      <c r="D110" s="99"/>
      <c r="E110" s="100"/>
      <c r="F110" s="62"/>
      <c r="G110" s="310"/>
      <c r="H110" s="101"/>
      <c r="I110" s="310"/>
      <c r="J110" s="101"/>
      <c r="K110" s="101"/>
    </row>
    <row r="111" spans="1:11" s="26" customFormat="1" ht="10.050000000000001" customHeight="1" thickBot="1">
      <c r="A111"/>
      <c r="B111" s="341"/>
      <c r="C111" s="241"/>
      <c r="D111" s="66"/>
      <c r="E111" s="67"/>
      <c r="F111" s="65"/>
      <c r="G111" s="301"/>
      <c r="H111" s="68"/>
      <c r="I111" s="301"/>
      <c r="J111" s="85"/>
      <c r="K111" s="85"/>
    </row>
    <row r="112" spans="1:11" s="1" customFormat="1" ht="10.050000000000001" customHeight="1" thickTop="1">
      <c r="A112"/>
      <c r="B112" s="345"/>
      <c r="C112" s="240"/>
      <c r="D112" s="4"/>
      <c r="E112" s="11"/>
      <c r="F112" s="11"/>
      <c r="G112" s="305"/>
      <c r="H112" s="10"/>
      <c r="I112" s="305"/>
      <c r="J112" s="10"/>
      <c r="K112" s="109"/>
    </row>
    <row r="113" spans="1:11" s="48" customFormat="1" ht="15" customHeight="1">
      <c r="A113"/>
      <c r="B113" s="339"/>
      <c r="C113" s="260" t="s">
        <v>125</v>
      </c>
      <c r="D113" s="223"/>
      <c r="E113" s="46"/>
      <c r="F113" s="47"/>
      <c r="G113" s="297"/>
      <c r="H113" s="201" t="s">
        <v>61</v>
      </c>
      <c r="I113" s="327"/>
      <c r="J113" s="260" t="s">
        <v>61</v>
      </c>
      <c r="K113" s="110"/>
    </row>
    <row r="114" spans="1:11" s="48" customFormat="1" ht="15" customHeight="1">
      <c r="A114"/>
      <c r="B114" s="339"/>
      <c r="C114" s="261" t="s">
        <v>58</v>
      </c>
      <c r="D114" s="223"/>
      <c r="E114" s="52"/>
      <c r="F114" s="162" t="s">
        <v>52</v>
      </c>
      <c r="G114" s="297"/>
      <c r="H114" s="202" t="s">
        <v>58</v>
      </c>
      <c r="I114" s="298"/>
      <c r="J114" s="261" t="s">
        <v>58</v>
      </c>
      <c r="K114" s="110"/>
    </row>
    <row r="115" spans="1:11" s="48" customFormat="1" ht="15" customHeight="1">
      <c r="A115"/>
      <c r="B115" s="339"/>
      <c r="C115" s="262" t="s">
        <v>126</v>
      </c>
      <c r="D115" s="223"/>
      <c r="E115" s="53"/>
      <c r="F115" s="54"/>
      <c r="G115" s="298"/>
      <c r="H115" s="204" t="s">
        <v>91</v>
      </c>
      <c r="I115" s="298"/>
      <c r="J115" s="262" t="s">
        <v>96</v>
      </c>
      <c r="K115" s="110"/>
    </row>
    <row r="116" spans="1:11" s="1" customFormat="1" ht="13.95" customHeight="1">
      <c r="A116"/>
      <c r="B116" s="338"/>
      <c r="C116" s="91"/>
      <c r="D116" s="102"/>
      <c r="E116" s="6"/>
      <c r="F116" s="6"/>
      <c r="G116" s="302"/>
      <c r="H116" s="3"/>
      <c r="I116" s="302"/>
      <c r="J116" s="3"/>
      <c r="K116" s="111"/>
    </row>
    <row r="117" spans="1:11" customFormat="1" ht="4.95" customHeight="1">
      <c r="B117" s="347"/>
      <c r="C117" s="233"/>
      <c r="D117" s="182"/>
      <c r="E117" s="18"/>
      <c r="F117" s="19"/>
      <c r="G117" s="306"/>
      <c r="H117" s="87"/>
      <c r="I117" s="306"/>
      <c r="J117" s="87"/>
      <c r="K117" s="112"/>
    </row>
    <row r="118" spans="1:11" s="39" customFormat="1" ht="16.95" customHeight="1">
      <c r="A118"/>
      <c r="B118" s="348"/>
      <c r="C118" s="75">
        <v>980.26</v>
      </c>
      <c r="D118" s="184"/>
      <c r="E118" s="40"/>
      <c r="F118" s="72" t="s">
        <v>47</v>
      </c>
      <c r="G118" s="299"/>
      <c r="H118" s="75">
        <f>'[1]Budget-Forecast Comparison  Q3'!$L$116</f>
        <v>27635</v>
      </c>
      <c r="I118" s="299"/>
      <c r="J118" s="75">
        <f>H120</f>
        <v>-17731.259999999995</v>
      </c>
      <c r="K118" s="113"/>
    </row>
    <row r="119" spans="1:11" s="39" customFormat="1" ht="16.95" customHeight="1">
      <c r="A119"/>
      <c r="B119" s="348"/>
      <c r="C119" s="79">
        <v>26654.74</v>
      </c>
      <c r="D119" s="184"/>
      <c r="E119" s="40"/>
      <c r="F119" s="42" t="s">
        <v>59</v>
      </c>
      <c r="G119" s="311"/>
      <c r="H119" s="75">
        <f>'[1]Budget-Forecast Comparison  Q3'!$L$117</f>
        <v>-45366.259999999995</v>
      </c>
      <c r="I119" s="164"/>
      <c r="J119" s="79">
        <f>J143-J134-J141-J118</f>
        <v>-10604.779999999992</v>
      </c>
      <c r="K119" s="114"/>
    </row>
    <row r="120" spans="1:11" s="39" customFormat="1" ht="19.95" customHeight="1">
      <c r="A120"/>
      <c r="B120" s="348"/>
      <c r="C120" s="259">
        <v>27635</v>
      </c>
      <c r="D120" s="184"/>
      <c r="E120" s="40"/>
      <c r="F120" s="43"/>
      <c r="G120" s="311"/>
      <c r="H120" s="206">
        <f>SUM(H118:H119)</f>
        <v>-17731.259999999995</v>
      </c>
      <c r="I120" s="164"/>
      <c r="J120" s="206">
        <f>SUM(J118:J119)</f>
        <v>-28336.039999999986</v>
      </c>
      <c r="K120" s="115"/>
    </row>
    <row r="121" spans="1:11" s="39" customFormat="1" ht="16.95" customHeight="1">
      <c r="A121"/>
      <c r="B121" s="348"/>
      <c r="C121" s="234"/>
      <c r="D121" s="184"/>
      <c r="E121" s="40"/>
      <c r="F121" s="72" t="s">
        <v>80</v>
      </c>
      <c r="G121" s="299"/>
      <c r="H121" s="75"/>
      <c r="I121" s="299"/>
      <c r="J121" s="75"/>
      <c r="K121" s="113"/>
    </row>
    <row r="122" spans="1:11" s="39" customFormat="1" ht="16.95" customHeight="1">
      <c r="A122"/>
      <c r="B122" s="348"/>
      <c r="C122" s="146">
        <v>0</v>
      </c>
      <c r="D122" s="184"/>
      <c r="E122" s="40"/>
      <c r="F122" s="41" t="s">
        <v>35</v>
      </c>
      <c r="G122" s="299"/>
      <c r="H122" s="193">
        <f>'[1]Budget-Forecast Comparison  Q3'!$L$121</f>
        <v>500</v>
      </c>
      <c r="I122" s="299"/>
      <c r="J122" s="287">
        <v>500</v>
      </c>
      <c r="K122" s="113"/>
    </row>
    <row r="123" spans="1:11" s="39" customFormat="1" ht="16.95" customHeight="1">
      <c r="A123"/>
      <c r="B123" s="348"/>
      <c r="C123" s="146">
        <v>4000</v>
      </c>
      <c r="D123" s="184"/>
      <c r="E123" s="40"/>
      <c r="F123" s="41" t="s">
        <v>36</v>
      </c>
      <c r="G123" s="299"/>
      <c r="H123" s="193">
        <f>'[1]Budget-Forecast Comparison  Q3'!$L$122</f>
        <v>5000</v>
      </c>
      <c r="I123" s="299"/>
      <c r="J123" s="287">
        <v>5000</v>
      </c>
      <c r="K123" s="113"/>
    </row>
    <row r="124" spans="1:11" s="39" customFormat="1" ht="16.95" customHeight="1">
      <c r="A124"/>
      <c r="B124" s="348"/>
      <c r="C124" s="146">
        <v>5000</v>
      </c>
      <c r="D124" s="184"/>
      <c r="E124" s="40"/>
      <c r="F124" s="41" t="s">
        <v>46</v>
      </c>
      <c r="G124" s="299"/>
      <c r="H124" s="193">
        <f>'[1]Budget-Forecast Comparison  Q3'!$L$123</f>
        <v>2000</v>
      </c>
      <c r="I124" s="299"/>
      <c r="J124" s="287">
        <v>2000</v>
      </c>
      <c r="K124" s="113"/>
    </row>
    <row r="125" spans="1:11" s="39" customFormat="1" ht="16.95" customHeight="1">
      <c r="A125"/>
      <c r="B125" s="348"/>
      <c r="C125" s="146">
        <v>4000</v>
      </c>
      <c r="D125" s="184"/>
      <c r="E125" s="40"/>
      <c r="F125" s="283" t="s">
        <v>48</v>
      </c>
      <c r="G125" s="299"/>
      <c r="H125" s="193">
        <f>'[1]Budget-Forecast Comparison  Q3'!$L$124</f>
        <v>500</v>
      </c>
      <c r="I125" s="299"/>
      <c r="J125" s="287">
        <v>1000</v>
      </c>
      <c r="K125" s="113"/>
    </row>
    <row r="126" spans="1:11" s="39" customFormat="1" ht="16.95" customHeight="1">
      <c r="A126"/>
      <c r="B126" s="348"/>
      <c r="C126" s="146">
        <v>0</v>
      </c>
      <c r="D126" s="184"/>
      <c r="E126" s="73"/>
      <c r="F126" s="96" t="s">
        <v>62</v>
      </c>
      <c r="G126" s="299"/>
      <c r="H126" s="193">
        <f>'[1]Budget-Forecast Comparison  Q3'!$L$125</f>
        <v>4591</v>
      </c>
      <c r="I126" s="299"/>
      <c r="J126" s="287">
        <v>0</v>
      </c>
      <c r="K126" s="113"/>
    </row>
    <row r="127" spans="1:11" s="39" customFormat="1" ht="16.95" customHeight="1">
      <c r="A127"/>
      <c r="B127" s="348"/>
      <c r="C127" s="146">
        <v>4000</v>
      </c>
      <c r="D127" s="184"/>
      <c r="E127" s="73"/>
      <c r="F127" s="98" t="s">
        <v>84</v>
      </c>
      <c r="G127" s="299"/>
      <c r="H127" s="193">
        <f>'[1]Budget-Forecast Comparison  Q3'!$L$126</f>
        <v>1000</v>
      </c>
      <c r="I127" s="299"/>
      <c r="J127" s="287">
        <v>0</v>
      </c>
      <c r="K127" s="113"/>
    </row>
    <row r="128" spans="1:11" s="39" customFormat="1" ht="16.95" customHeight="1">
      <c r="A128"/>
      <c r="B128" s="348"/>
      <c r="C128" s="146">
        <v>0</v>
      </c>
      <c r="D128" s="184"/>
      <c r="E128" s="73"/>
      <c r="F128" s="96" t="s">
        <v>100</v>
      </c>
      <c r="G128" s="299"/>
      <c r="H128" s="193">
        <f>'[1]Budget-Forecast Comparison  Q3'!$L$127</f>
        <v>0</v>
      </c>
      <c r="I128" s="299"/>
      <c r="J128" s="287">
        <v>15000</v>
      </c>
      <c r="K128" s="113"/>
    </row>
    <row r="129" spans="1:11" s="39" customFormat="1" ht="16.95" customHeight="1">
      <c r="A129"/>
      <c r="B129" s="348"/>
      <c r="C129" s="146">
        <v>0</v>
      </c>
      <c r="D129" s="184"/>
      <c r="E129" s="73"/>
      <c r="F129" s="96" t="s">
        <v>106</v>
      </c>
      <c r="G129" s="299"/>
      <c r="H129" s="193">
        <f>'[1]Budget-Forecast Comparison  Q3'!$L$128</f>
        <v>11500</v>
      </c>
      <c r="I129" s="299"/>
      <c r="J129" s="287">
        <v>0</v>
      </c>
      <c r="K129" s="113"/>
    </row>
    <row r="130" spans="1:11" s="39" customFormat="1" ht="16.95" customHeight="1">
      <c r="A130"/>
      <c r="B130" s="348"/>
      <c r="C130" s="146">
        <v>4000</v>
      </c>
      <c r="D130" s="184"/>
      <c r="E130" s="73"/>
      <c r="F130" s="98" t="s">
        <v>97</v>
      </c>
      <c r="G130" s="299"/>
      <c r="H130" s="193">
        <f>'[1]Budget-Forecast Comparison  Q3'!$L$129</f>
        <v>1000</v>
      </c>
      <c r="I130" s="299"/>
      <c r="J130" s="287">
        <v>0</v>
      </c>
      <c r="K130" s="113"/>
    </row>
    <row r="131" spans="1:11" s="39" customFormat="1" ht="16.95" customHeight="1">
      <c r="A131"/>
      <c r="B131" s="348"/>
      <c r="C131" s="146">
        <v>0</v>
      </c>
      <c r="D131" s="184"/>
      <c r="E131" s="73"/>
      <c r="F131" s="163" t="s">
        <v>107</v>
      </c>
      <c r="G131" s="299"/>
      <c r="H131" s="193">
        <f>'[1]Budget-Forecast Comparison  Q3'!$L$130</f>
        <v>0</v>
      </c>
      <c r="I131" s="299"/>
      <c r="J131" s="287">
        <v>0</v>
      </c>
      <c r="K131" s="113"/>
    </row>
    <row r="132" spans="1:11" s="39" customFormat="1" ht="16.95" customHeight="1">
      <c r="A132"/>
      <c r="B132" s="348"/>
      <c r="C132" s="286">
        <v>0</v>
      </c>
      <c r="D132" s="184"/>
      <c r="E132" s="73"/>
      <c r="F132" s="96" t="s">
        <v>89</v>
      </c>
      <c r="G132" s="299"/>
      <c r="H132" s="193">
        <f>'[1]Budget-Forecast Comparison  Q3'!$L$131</f>
        <v>10000</v>
      </c>
      <c r="I132" s="299"/>
      <c r="J132" s="287">
        <v>10000</v>
      </c>
      <c r="K132" s="113"/>
    </row>
    <row r="133" spans="1:11" s="39" customFormat="1" ht="10.050000000000001" customHeight="1">
      <c r="A133"/>
      <c r="B133" s="348"/>
      <c r="C133" s="243"/>
      <c r="D133" s="184"/>
      <c r="E133" s="73"/>
      <c r="F133" s="44"/>
      <c r="G133" s="299"/>
      <c r="H133" s="75"/>
      <c r="I133" s="299"/>
      <c r="J133" s="75"/>
      <c r="K133" s="113"/>
    </row>
    <row r="134" spans="1:11" s="39" customFormat="1" ht="16.95" customHeight="1">
      <c r="A134"/>
      <c r="B134" s="348"/>
      <c r="C134" s="205">
        <v>21000</v>
      </c>
      <c r="D134" s="184"/>
      <c r="E134" s="73"/>
      <c r="F134" s="44"/>
      <c r="G134" s="299"/>
      <c r="H134" s="205">
        <f>SUM(H122:H133)</f>
        <v>36091</v>
      </c>
      <c r="I134" s="299"/>
      <c r="J134" s="205">
        <f>SUM(J122:J133)</f>
        <v>33500</v>
      </c>
      <c r="K134" s="113"/>
    </row>
    <row r="135" spans="1:11" s="39" customFormat="1" ht="16.95" customHeight="1">
      <c r="A135"/>
      <c r="B135" s="348"/>
      <c r="C135" s="234"/>
      <c r="D135" s="184"/>
      <c r="E135" s="73"/>
      <c r="F135" s="43" t="s">
        <v>81</v>
      </c>
      <c r="G135" s="299"/>
      <c r="H135" s="75"/>
      <c r="I135" s="299"/>
      <c r="J135" s="75"/>
      <c r="K135" s="113"/>
    </row>
    <row r="136" spans="1:11" s="39" customFormat="1" ht="16.95" customHeight="1">
      <c r="A136"/>
      <c r="B136" s="348"/>
      <c r="C136" s="146">
        <v>3925</v>
      </c>
      <c r="D136" s="184"/>
      <c r="E136" s="73"/>
      <c r="F136" s="97" t="s">
        <v>104</v>
      </c>
      <c r="G136" s="299"/>
      <c r="H136" s="193">
        <f>'[1]Budget-Forecast Comparison  Q3'!$L$135+'[1]Budget-Forecast Comparison  Q3'!$L$136</f>
        <v>6083</v>
      </c>
      <c r="I136" s="299"/>
      <c r="J136" s="88">
        <v>0</v>
      </c>
      <c r="K136" s="113"/>
    </row>
    <row r="137" spans="1:11" s="39" customFormat="1" ht="16.95" customHeight="1">
      <c r="A137"/>
      <c r="B137" s="348"/>
      <c r="C137" s="146">
        <v>0</v>
      </c>
      <c r="D137" s="184"/>
      <c r="E137" s="73"/>
      <c r="F137" s="97" t="s">
        <v>105</v>
      </c>
      <c r="G137" s="299"/>
      <c r="H137" s="193">
        <v>0</v>
      </c>
      <c r="I137" s="299"/>
      <c r="J137" s="88">
        <v>0</v>
      </c>
      <c r="K137" s="113"/>
    </row>
    <row r="138" spans="1:11" s="39" customFormat="1" ht="16.95" customHeight="1">
      <c r="A138"/>
      <c r="B138" s="348"/>
      <c r="C138" s="146">
        <v>895</v>
      </c>
      <c r="D138" s="184"/>
      <c r="E138" s="73"/>
      <c r="F138" s="97" t="s">
        <v>127</v>
      </c>
      <c r="G138" s="299"/>
      <c r="H138" s="193">
        <v>0</v>
      </c>
      <c r="I138" s="299"/>
      <c r="J138" s="88">
        <v>0</v>
      </c>
      <c r="K138" s="113"/>
    </row>
    <row r="139" spans="1:11" s="39" customFormat="1" ht="16.95" customHeight="1">
      <c r="A139"/>
      <c r="B139" s="348"/>
      <c r="C139" s="146">
        <v>3650</v>
      </c>
      <c r="D139" s="184"/>
      <c r="E139" s="37"/>
      <c r="F139" s="98" t="s">
        <v>75</v>
      </c>
      <c r="G139" s="299"/>
      <c r="H139" s="193">
        <f>'[1]Budget-Forecast Comparison  Q3'!$L$138</f>
        <v>0</v>
      </c>
      <c r="I139" s="299"/>
      <c r="J139" s="88">
        <v>3000</v>
      </c>
      <c r="K139" s="113"/>
    </row>
    <row r="140" spans="1:11" s="39" customFormat="1" ht="10.050000000000001" customHeight="1">
      <c r="A140"/>
      <c r="B140" s="348"/>
      <c r="C140" s="75"/>
      <c r="D140" s="184"/>
      <c r="E140" s="38"/>
      <c r="F140" s="45"/>
      <c r="G140" s="299"/>
      <c r="H140" s="75"/>
      <c r="I140" s="299"/>
      <c r="J140" s="79"/>
      <c r="K140" s="113"/>
    </row>
    <row r="141" spans="1:11" s="39" customFormat="1" ht="16.95" customHeight="1">
      <c r="A141"/>
      <c r="B141" s="348"/>
      <c r="C141" s="205">
        <v>8470</v>
      </c>
      <c r="D141" s="184"/>
      <c r="E141" s="38"/>
      <c r="F141" s="57" t="s">
        <v>67</v>
      </c>
      <c r="G141" s="299"/>
      <c r="H141" s="207">
        <f>SUM(H136:H139)</f>
        <v>6083</v>
      </c>
      <c r="I141" s="299"/>
      <c r="J141" s="205">
        <f>SUM(J136:J139)</f>
        <v>3000</v>
      </c>
      <c r="K141" s="116"/>
    </row>
    <row r="142" spans="1:11" customFormat="1" ht="12" customHeight="1" thickBot="1">
      <c r="B142" s="347"/>
      <c r="C142" s="76"/>
      <c r="D142" s="182"/>
      <c r="E142" s="21"/>
      <c r="F142" s="22"/>
      <c r="G142" s="306"/>
      <c r="H142" s="25"/>
      <c r="I142" s="300"/>
      <c r="J142" s="24"/>
      <c r="K142" s="117"/>
    </row>
    <row r="143" spans="1:11" s="59" customFormat="1" ht="30" customHeight="1" thickTop="1" thickBot="1">
      <c r="A143"/>
      <c r="B143" s="349"/>
      <c r="C143" s="154">
        <v>57105.259999999995</v>
      </c>
      <c r="D143" s="183"/>
      <c r="E143" s="58"/>
      <c r="F143" s="153" t="s">
        <v>133</v>
      </c>
      <c r="G143" s="312"/>
      <c r="H143" s="154">
        <f>57105.26+H108</f>
        <v>24442.740000000013</v>
      </c>
      <c r="I143" s="328"/>
      <c r="J143" s="151">
        <f>H143+J108</f>
        <v>8163.9600000000137</v>
      </c>
      <c r="K143" s="152"/>
    </row>
    <row r="144" spans="1:11" s="1" customFormat="1" ht="16.95" customHeight="1" thickTop="1">
      <c r="A144"/>
      <c r="B144" s="350"/>
      <c r="C144" s="235"/>
      <c r="D144" s="181"/>
      <c r="E144" s="182"/>
      <c r="F144" s="181"/>
      <c r="G144" s="313"/>
      <c r="H144" s="264"/>
      <c r="I144" s="329"/>
      <c r="J144" s="191"/>
      <c r="K144" s="272"/>
    </row>
    <row r="145" spans="1:11" s="26" customFormat="1" ht="19.95" customHeight="1">
      <c r="A145" s="39"/>
      <c r="B145" s="349"/>
      <c r="C145" s="247"/>
      <c r="D145" s="183"/>
      <c r="E145" s="184"/>
      <c r="F145" s="186" t="s">
        <v>131</v>
      </c>
      <c r="G145" s="314"/>
      <c r="H145" s="247">
        <v>44739.73</v>
      </c>
      <c r="I145" s="330"/>
      <c r="J145" s="212">
        <f>J173</f>
        <v>35596.43</v>
      </c>
      <c r="K145" s="273"/>
    </row>
    <row r="146" spans="1:11" s="26" customFormat="1" ht="16.95" customHeight="1" thickBot="1">
      <c r="A146" s="39"/>
      <c r="B146" s="349"/>
      <c r="C146" s="237"/>
      <c r="D146" s="183"/>
      <c r="E146" s="184"/>
      <c r="F146" s="183"/>
      <c r="G146" s="314"/>
      <c r="H146" s="236"/>
      <c r="I146" s="330"/>
      <c r="J146" s="187"/>
      <c r="K146" s="274"/>
    </row>
    <row r="147" spans="1:11" s="26" customFormat="1" ht="25.95" customHeight="1" thickBot="1">
      <c r="A147" s="39"/>
      <c r="B147" s="349"/>
      <c r="C147" s="353"/>
      <c r="D147" s="183"/>
      <c r="E147" s="184"/>
      <c r="F147" s="211" t="s">
        <v>132</v>
      </c>
      <c r="G147" s="314"/>
      <c r="H147" s="265">
        <f>H145+H143</f>
        <v>69182.470000000016</v>
      </c>
      <c r="I147" s="330"/>
      <c r="J147" s="192">
        <f>J145+J143</f>
        <v>43760.390000000014</v>
      </c>
      <c r="K147" s="275"/>
    </row>
    <row r="148" spans="1:11" s="26" customFormat="1" ht="19.95" customHeight="1" thickBot="1">
      <c r="A148" s="39"/>
      <c r="B148" s="349"/>
      <c r="C148" s="244"/>
      <c r="D148" s="183"/>
      <c r="E148" s="184"/>
      <c r="F148" s="183"/>
      <c r="G148" s="314"/>
      <c r="H148" s="245"/>
      <c r="I148" s="330"/>
      <c r="J148" s="188" t="s">
        <v>115</v>
      </c>
      <c r="K148" s="276"/>
    </row>
    <row r="149" spans="1:11" s="26" customFormat="1" ht="19.95" customHeight="1" thickTop="1" thickBot="1">
      <c r="A149" s="39"/>
      <c r="B149" s="349"/>
      <c r="C149" s="245"/>
      <c r="D149" s="183"/>
      <c r="E149" s="184"/>
      <c r="F149" s="134" t="s">
        <v>108</v>
      </c>
      <c r="G149" s="316"/>
      <c r="H149" s="160">
        <v>610.26</v>
      </c>
      <c r="I149" s="330"/>
      <c r="J149" s="188"/>
      <c r="K149" s="276"/>
    </row>
    <row r="150" spans="1:11" s="26" customFormat="1" ht="19.95" customHeight="1" thickTop="1" thickBot="1">
      <c r="A150" s="39"/>
      <c r="B150" s="349"/>
      <c r="C150" s="245"/>
      <c r="D150" s="183"/>
      <c r="E150" s="184"/>
      <c r="F150" s="135" t="s">
        <v>116</v>
      </c>
      <c r="G150" s="317"/>
      <c r="H150" s="220">
        <f>H143-H149</f>
        <v>23832.480000000014</v>
      </c>
      <c r="I150" s="330"/>
      <c r="J150" s="188"/>
      <c r="K150" s="276"/>
    </row>
    <row r="151" spans="1:11" s="26" customFormat="1" ht="25.05" customHeight="1">
      <c r="A151" s="39"/>
      <c r="B151" s="349"/>
      <c r="C151" s="245"/>
      <c r="D151" s="183"/>
      <c r="E151" s="184"/>
      <c r="F151" s="186"/>
      <c r="G151" s="314"/>
      <c r="H151" s="263"/>
      <c r="I151" s="330"/>
      <c r="J151" s="188"/>
      <c r="K151" s="276"/>
    </row>
    <row r="152" spans="1:11" s="26" customFormat="1" ht="19.95" customHeight="1">
      <c r="A152" s="39"/>
      <c r="B152" s="349"/>
      <c r="C152" s="245"/>
      <c r="D152" s="183"/>
      <c r="E152" s="184"/>
      <c r="F152" s="186"/>
      <c r="G152" s="314"/>
      <c r="H152" s="389" t="s">
        <v>135</v>
      </c>
      <c r="I152" s="389"/>
      <c r="J152" s="389"/>
      <c r="K152" s="276"/>
    </row>
    <row r="153" spans="1:11" s="26" customFormat="1" ht="19.95" customHeight="1">
      <c r="A153" s="39"/>
      <c r="B153" s="349"/>
      <c r="C153" s="210"/>
      <c r="D153" s="183"/>
      <c r="E153" s="184"/>
      <c r="F153" s="382"/>
      <c r="G153" s="384" t="s">
        <v>139</v>
      </c>
      <c r="H153" s="379" t="s">
        <v>137</v>
      </c>
      <c r="I153" s="330"/>
      <c r="J153" s="380" t="s">
        <v>138</v>
      </c>
      <c r="K153" s="277"/>
    </row>
    <row r="154" spans="1:11" s="26" customFormat="1" ht="19.95" customHeight="1">
      <c r="A154" s="39"/>
      <c r="B154" s="349"/>
      <c r="C154" s="210"/>
      <c r="D154" s="183"/>
      <c r="E154" s="184"/>
      <c r="F154" s="375"/>
      <c r="G154" s="381" t="s">
        <v>140</v>
      </c>
      <c r="H154" s="376">
        <v>32</v>
      </c>
      <c r="I154" s="330"/>
      <c r="J154" s="189">
        <v>2.6</v>
      </c>
      <c r="K154" s="277"/>
    </row>
    <row r="155" spans="1:11" s="26" customFormat="1" ht="19.95" customHeight="1">
      <c r="A155" s="39"/>
      <c r="B155" s="349"/>
      <c r="C155" s="210"/>
      <c r="D155" s="183"/>
      <c r="E155" s="184"/>
      <c r="F155" s="375"/>
      <c r="G155" s="381" t="s">
        <v>141</v>
      </c>
      <c r="H155" s="376">
        <v>11</v>
      </c>
      <c r="I155" s="330"/>
      <c r="J155" s="189">
        <v>3.03</v>
      </c>
      <c r="K155" s="277"/>
    </row>
    <row r="156" spans="1:11" s="26" customFormat="1" ht="19.95" customHeight="1">
      <c r="A156" s="39"/>
      <c r="B156" s="349"/>
      <c r="C156" s="210"/>
      <c r="D156" s="183"/>
      <c r="E156" s="184"/>
      <c r="F156" s="375"/>
      <c r="G156" s="381" t="s">
        <v>142</v>
      </c>
      <c r="H156" s="376">
        <v>28</v>
      </c>
      <c r="I156" s="330"/>
      <c r="J156" s="189">
        <v>3.46</v>
      </c>
      <c r="K156" s="277"/>
    </row>
    <row r="157" spans="1:11" s="26" customFormat="1" ht="19.95" customHeight="1">
      <c r="A157" s="39"/>
      <c r="B157" s="349"/>
      <c r="C157" s="210"/>
      <c r="D157" s="183"/>
      <c r="E157" s="184"/>
      <c r="F157" s="375"/>
      <c r="G157" s="381" t="s">
        <v>143</v>
      </c>
      <c r="H157" s="376">
        <v>35</v>
      </c>
      <c r="I157" s="330"/>
      <c r="J157" s="189">
        <v>3.89</v>
      </c>
      <c r="K157" s="277"/>
    </row>
    <row r="158" spans="1:11" s="26" customFormat="1" ht="19.95" customHeight="1">
      <c r="A158" s="39"/>
      <c r="B158" s="349"/>
      <c r="C158" s="210"/>
      <c r="D158" s="183"/>
      <c r="E158" s="184"/>
      <c r="F158" s="375"/>
      <c r="G158" s="381" t="s">
        <v>144</v>
      </c>
      <c r="H158" s="376">
        <v>75</v>
      </c>
      <c r="I158" s="330"/>
      <c r="J158" s="189">
        <v>4.75</v>
      </c>
      <c r="K158" s="277"/>
    </row>
    <row r="159" spans="1:11" s="26" customFormat="1" ht="19.95" customHeight="1">
      <c r="A159" s="39"/>
      <c r="B159" s="349"/>
      <c r="C159" s="210"/>
      <c r="D159" s="183"/>
      <c r="E159" s="184"/>
      <c r="F159" s="375"/>
      <c r="G159" s="381" t="s">
        <v>145</v>
      </c>
      <c r="H159" s="376">
        <v>216</v>
      </c>
      <c r="I159" s="330"/>
      <c r="J159" s="189">
        <v>5.61</v>
      </c>
      <c r="K159" s="277"/>
    </row>
    <row r="160" spans="1:11" s="26" customFormat="1" ht="19.95" customHeight="1">
      <c r="A160" s="39"/>
      <c r="B160" s="349"/>
      <c r="C160" s="210"/>
      <c r="D160" s="183"/>
      <c r="E160" s="184"/>
      <c r="F160" s="375"/>
      <c r="G160" s="381" t="s">
        <v>146</v>
      </c>
      <c r="H160" s="376">
        <v>402</v>
      </c>
      <c r="I160" s="330"/>
      <c r="J160" s="189">
        <v>6.47</v>
      </c>
      <c r="K160" s="277"/>
    </row>
    <row r="161" spans="1:226" s="26" customFormat="1" ht="19.95" customHeight="1">
      <c r="A161" s="39"/>
      <c r="B161" s="349"/>
      <c r="C161" s="210"/>
      <c r="D161" s="183"/>
      <c r="E161" s="184"/>
      <c r="F161" s="375"/>
      <c r="G161" s="381" t="s">
        <v>147</v>
      </c>
      <c r="H161" s="376">
        <v>26</v>
      </c>
      <c r="I161" s="330"/>
      <c r="J161" s="189">
        <v>7.78</v>
      </c>
      <c r="K161" s="277"/>
    </row>
    <row r="162" spans="1:226" s="26" customFormat="1" ht="19.95" customHeight="1">
      <c r="A162" s="39"/>
      <c r="B162" s="349"/>
      <c r="C162" s="210"/>
      <c r="D162" s="183"/>
      <c r="E162" s="184"/>
      <c r="F162" s="377"/>
      <c r="G162" s="383" t="s">
        <v>136</v>
      </c>
      <c r="H162" s="378">
        <f>SUM(H154:H161)</f>
        <v>825</v>
      </c>
      <c r="I162" s="330"/>
      <c r="J162" s="189"/>
      <c r="K162" s="277"/>
    </row>
    <row r="163" spans="1:226" ht="19.95" customHeight="1" thickBot="1">
      <c r="B163" s="351"/>
      <c r="C163" s="246"/>
      <c r="D163" s="227"/>
      <c r="E163" s="190"/>
      <c r="F163" s="190"/>
      <c r="G163" s="374"/>
      <c r="H163" s="190"/>
      <c r="I163" s="315"/>
      <c r="J163" s="190">
        <v>6.47</v>
      </c>
      <c r="K163" s="278"/>
      <c r="M163" s="1">
        <v>6.47</v>
      </c>
    </row>
    <row r="164" spans="1:226" s="133" customFormat="1" ht="19.95" customHeight="1" thickTop="1" thickBot="1">
      <c r="A164" s="132"/>
      <c r="B164" s="372" t="s">
        <v>134</v>
      </c>
      <c r="C164" s="237"/>
      <c r="E164" s="48"/>
      <c r="G164" s="291"/>
      <c r="I164" s="323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8"/>
      <c r="AY164" s="48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/>
      <c r="BN164" s="48"/>
      <c r="BO164" s="48"/>
      <c r="BP164" s="48"/>
      <c r="BQ164" s="48"/>
      <c r="BR164" s="48"/>
      <c r="BS164" s="48"/>
      <c r="BT164" s="48"/>
      <c r="BU164" s="48"/>
      <c r="BV164" s="48"/>
      <c r="BW164" s="48"/>
      <c r="BX164" s="48"/>
      <c r="BY164" s="48"/>
      <c r="BZ164" s="48"/>
      <c r="CA164" s="48"/>
      <c r="CB164" s="48"/>
      <c r="CC164" s="48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8"/>
      <c r="CO164" s="48"/>
      <c r="CP164" s="48"/>
      <c r="CQ164" s="48"/>
      <c r="CR164" s="48"/>
      <c r="CS164" s="48"/>
      <c r="CT164" s="48"/>
      <c r="CU164" s="48"/>
      <c r="CV164" s="48"/>
      <c r="CW164" s="48"/>
      <c r="CX164" s="48"/>
      <c r="CY164" s="48"/>
      <c r="CZ164" s="48"/>
      <c r="DA164" s="48"/>
      <c r="DB164" s="48"/>
      <c r="DC164" s="48"/>
      <c r="DD164" s="48"/>
      <c r="DE164" s="48"/>
      <c r="DF164" s="48"/>
      <c r="DG164" s="48"/>
      <c r="DH164" s="48"/>
      <c r="DI164" s="48"/>
      <c r="DJ164" s="48"/>
      <c r="DK164" s="48"/>
      <c r="DL164" s="48"/>
      <c r="DM164" s="48"/>
      <c r="DN164" s="48"/>
      <c r="DO164" s="48"/>
      <c r="DP164" s="48"/>
      <c r="DQ164" s="48"/>
      <c r="DR164" s="48"/>
      <c r="DS164" s="48"/>
      <c r="DT164" s="48"/>
      <c r="DU164" s="48"/>
      <c r="DV164" s="48"/>
      <c r="DW164" s="48"/>
      <c r="DX164" s="48"/>
      <c r="DY164" s="48"/>
      <c r="DZ164" s="48"/>
      <c r="EA164" s="48"/>
      <c r="EB164" s="48"/>
      <c r="EC164" s="48"/>
      <c r="ED164" s="48"/>
      <c r="EE164" s="48"/>
      <c r="EF164" s="48"/>
      <c r="EG164" s="48"/>
      <c r="EH164" s="48"/>
      <c r="EI164" s="48"/>
      <c r="EJ164" s="48"/>
      <c r="EK164" s="48"/>
      <c r="EL164" s="48"/>
      <c r="EM164" s="48"/>
      <c r="EN164" s="48"/>
      <c r="EO164" s="48"/>
      <c r="EP164" s="48"/>
      <c r="EQ164" s="48"/>
      <c r="ER164" s="48"/>
      <c r="ES164" s="48"/>
      <c r="ET164" s="48"/>
      <c r="EU164" s="48"/>
      <c r="EV164" s="48"/>
      <c r="EW164" s="48"/>
      <c r="EX164" s="48"/>
      <c r="EY164" s="48"/>
      <c r="EZ164" s="48"/>
      <c r="FA164" s="48"/>
      <c r="FB164" s="48"/>
      <c r="FC164" s="48"/>
      <c r="FD164" s="48"/>
      <c r="FE164" s="48"/>
      <c r="FF164" s="48"/>
      <c r="FG164" s="48"/>
      <c r="FH164" s="48"/>
      <c r="FI164" s="48"/>
      <c r="FJ164" s="48"/>
      <c r="FK164" s="48"/>
      <c r="FL164" s="48"/>
      <c r="FM164" s="48"/>
      <c r="FN164" s="48"/>
      <c r="FO164" s="48"/>
      <c r="FP164" s="48"/>
      <c r="FQ164" s="48"/>
      <c r="FR164" s="48"/>
      <c r="FS164" s="48"/>
      <c r="FT164" s="48"/>
      <c r="FU164" s="48"/>
      <c r="FV164" s="48"/>
      <c r="FW164" s="48"/>
      <c r="FX164" s="48"/>
      <c r="FY164" s="48"/>
      <c r="FZ164" s="48"/>
      <c r="GA164" s="48"/>
      <c r="GB164" s="48"/>
      <c r="GC164" s="48"/>
      <c r="GD164" s="48"/>
      <c r="GE164" s="48"/>
      <c r="GF164" s="48"/>
      <c r="GG164" s="48"/>
      <c r="GH164" s="48"/>
      <c r="GI164" s="48"/>
      <c r="GJ164" s="48"/>
      <c r="GK164" s="48"/>
      <c r="GL164" s="48"/>
      <c r="GM164" s="48"/>
      <c r="GN164" s="48"/>
      <c r="GO164" s="48"/>
      <c r="GP164" s="48"/>
      <c r="GQ164" s="48"/>
      <c r="GR164" s="48"/>
      <c r="GS164" s="48"/>
      <c r="GT164" s="48"/>
      <c r="GU164" s="48"/>
      <c r="GV164" s="48"/>
      <c r="GW164" s="48"/>
      <c r="GX164" s="48"/>
      <c r="GY164" s="48"/>
      <c r="GZ164" s="48"/>
      <c r="HA164" s="48"/>
      <c r="HB164" s="48"/>
      <c r="HC164" s="48"/>
      <c r="HD164" s="48"/>
      <c r="HE164" s="48"/>
      <c r="HF164" s="48"/>
      <c r="HG164" s="48"/>
      <c r="HH164" s="48"/>
      <c r="HI164" s="48"/>
      <c r="HJ164" s="48"/>
      <c r="HK164" s="48"/>
      <c r="HL164" s="48"/>
      <c r="HM164" s="48"/>
      <c r="HN164" s="48"/>
      <c r="HO164" s="48"/>
      <c r="HP164" s="48"/>
      <c r="HQ164" s="48"/>
      <c r="HR164" s="48"/>
    </row>
    <row r="165" spans="1:226" s="133" customFormat="1" ht="19.95" customHeight="1" thickBot="1">
      <c r="A165" s="132"/>
      <c r="B165" s="138"/>
      <c r="C165" s="185"/>
      <c r="E165" s="48"/>
      <c r="F165" s="221" t="s">
        <v>88</v>
      </c>
      <c r="G165" s="318">
        <v>2</v>
      </c>
      <c r="H165" s="218"/>
      <c r="I165" s="331"/>
      <c r="J165" s="173"/>
      <c r="K165" s="26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  <c r="BN165" s="48"/>
      <c r="BO165" s="48"/>
      <c r="BP165" s="48"/>
      <c r="BQ165" s="48"/>
      <c r="BR165" s="48"/>
      <c r="BS165" s="48"/>
      <c r="BT165" s="48"/>
      <c r="BU165" s="48"/>
      <c r="BV165" s="48"/>
      <c r="BW165" s="48"/>
      <c r="BX165" s="48"/>
      <c r="BY165" s="48"/>
      <c r="BZ165" s="48"/>
      <c r="CA165" s="48"/>
      <c r="CB165" s="48"/>
      <c r="CC165" s="48"/>
      <c r="CD165" s="48"/>
      <c r="CE165" s="48"/>
      <c r="CF165" s="48"/>
      <c r="CG165" s="48"/>
      <c r="CH165" s="48"/>
      <c r="CI165" s="48"/>
      <c r="CJ165" s="48"/>
      <c r="CK165" s="48"/>
      <c r="CL165" s="48"/>
      <c r="CM165" s="48"/>
      <c r="CN165" s="48"/>
      <c r="CO165" s="48"/>
      <c r="CP165" s="48"/>
      <c r="CQ165" s="48"/>
      <c r="CR165" s="48"/>
      <c r="CS165" s="48"/>
      <c r="CT165" s="48"/>
      <c r="CU165" s="48"/>
      <c r="CV165" s="48"/>
      <c r="CW165" s="48"/>
      <c r="CX165" s="48"/>
      <c r="CY165" s="48"/>
      <c r="CZ165" s="48"/>
      <c r="DA165" s="48"/>
      <c r="DB165" s="48"/>
      <c r="DC165" s="48"/>
      <c r="DD165" s="48"/>
      <c r="DE165" s="48"/>
      <c r="DF165" s="48"/>
      <c r="DG165" s="48"/>
      <c r="DH165" s="48"/>
      <c r="DI165" s="48"/>
      <c r="DJ165" s="48"/>
      <c r="DK165" s="48"/>
      <c r="DL165" s="48"/>
      <c r="DM165" s="48"/>
      <c r="DN165" s="48"/>
      <c r="DO165" s="48"/>
      <c r="DP165" s="48"/>
      <c r="DQ165" s="48"/>
      <c r="DR165" s="48"/>
      <c r="DS165" s="48"/>
      <c r="DT165" s="48"/>
      <c r="DU165" s="48"/>
      <c r="DV165" s="48"/>
      <c r="DW165" s="48"/>
      <c r="DX165" s="48"/>
      <c r="DY165" s="48"/>
      <c r="DZ165" s="48"/>
      <c r="EA165" s="48"/>
      <c r="EB165" s="48"/>
      <c r="EC165" s="48"/>
      <c r="ED165" s="48"/>
      <c r="EE165" s="48"/>
      <c r="EF165" s="48"/>
      <c r="EG165" s="48"/>
      <c r="EH165" s="48"/>
      <c r="EI165" s="48"/>
      <c r="EJ165" s="48"/>
      <c r="EK165" s="48"/>
      <c r="EL165" s="48"/>
      <c r="EM165" s="48"/>
      <c r="EN165" s="48"/>
      <c r="EO165" s="48"/>
      <c r="EP165" s="48"/>
      <c r="EQ165" s="48"/>
      <c r="ER165" s="48"/>
      <c r="ES165" s="48"/>
      <c r="ET165" s="48"/>
      <c r="EU165" s="48"/>
      <c r="EV165" s="48"/>
      <c r="EW165" s="48"/>
      <c r="EX165" s="48"/>
      <c r="EY165" s="48"/>
      <c r="EZ165" s="48"/>
      <c r="FA165" s="48"/>
      <c r="FB165" s="48"/>
      <c r="FC165" s="48"/>
      <c r="FD165" s="48"/>
      <c r="FE165" s="48"/>
      <c r="FF165" s="48"/>
      <c r="FG165" s="48"/>
      <c r="FH165" s="48"/>
      <c r="FI165" s="48"/>
      <c r="FJ165" s="48"/>
      <c r="FK165" s="48"/>
      <c r="FL165" s="48"/>
      <c r="FM165" s="48"/>
      <c r="FN165" s="48"/>
      <c r="FO165" s="48"/>
      <c r="FP165" s="48"/>
      <c r="FQ165" s="48"/>
      <c r="FR165" s="48"/>
      <c r="FS165" s="48"/>
      <c r="FT165" s="48"/>
      <c r="FU165" s="48"/>
      <c r="FV165" s="48"/>
      <c r="FW165" s="48"/>
      <c r="FX165" s="48"/>
      <c r="FY165" s="48"/>
      <c r="FZ165" s="48"/>
      <c r="GA165" s="48"/>
      <c r="GB165" s="48"/>
      <c r="GC165" s="48"/>
      <c r="GD165" s="48"/>
      <c r="GE165" s="48"/>
      <c r="GF165" s="48"/>
      <c r="GG165" s="48"/>
      <c r="GH165" s="48"/>
      <c r="GI165" s="48"/>
      <c r="GJ165" s="48"/>
      <c r="GK165" s="48"/>
      <c r="GL165" s="48"/>
      <c r="GM165" s="48"/>
      <c r="GN165" s="48"/>
      <c r="GO165" s="48"/>
      <c r="GP165" s="48"/>
      <c r="GQ165" s="48"/>
      <c r="GR165" s="48"/>
      <c r="GS165" s="48"/>
      <c r="GT165" s="48"/>
      <c r="GU165" s="48"/>
      <c r="GV165" s="48"/>
      <c r="GW165" s="48"/>
      <c r="GX165" s="48"/>
      <c r="GY165" s="48"/>
      <c r="GZ165" s="48"/>
      <c r="HA165" s="48"/>
      <c r="HB165" s="48"/>
      <c r="HC165" s="48"/>
      <c r="HD165" s="48"/>
      <c r="HE165" s="48"/>
      <c r="HF165" s="48"/>
      <c r="HG165" s="48"/>
      <c r="HH165" s="48"/>
      <c r="HI165" s="48"/>
      <c r="HJ165" s="48"/>
      <c r="HK165" s="48"/>
      <c r="HL165" s="48"/>
      <c r="HM165" s="48"/>
      <c r="HN165" s="48"/>
      <c r="HO165" s="48"/>
      <c r="HP165" s="48"/>
      <c r="HQ165" s="48"/>
      <c r="HR165" s="48"/>
    </row>
    <row r="166" spans="1:226" s="132" customFormat="1" ht="19.95" customHeight="1">
      <c r="A166" s="136"/>
      <c r="B166" s="140"/>
      <c r="C166" s="185"/>
      <c r="D166" s="136"/>
      <c r="E166" s="136"/>
      <c r="F166" s="215" t="s">
        <v>87</v>
      </c>
      <c r="G166" s="319"/>
      <c r="H166" s="213"/>
      <c r="I166" s="332"/>
      <c r="J166" s="174">
        <v>50000</v>
      </c>
      <c r="K166" s="269"/>
    </row>
    <row r="167" spans="1:226" s="132" customFormat="1" ht="19.95" customHeight="1">
      <c r="A167" s="136"/>
      <c r="B167" s="140"/>
      <c r="C167" s="248"/>
      <c r="D167" s="136"/>
      <c r="E167" s="136"/>
      <c r="F167" s="216" t="s">
        <v>90</v>
      </c>
      <c r="G167" s="319"/>
      <c r="H167" s="213"/>
      <c r="I167" s="332"/>
      <c r="J167" s="175">
        <v>1705</v>
      </c>
      <c r="K167" s="269"/>
    </row>
    <row r="168" spans="1:226" s="132" customFormat="1" ht="19.95" customHeight="1">
      <c r="A168" s="136"/>
      <c r="B168" s="140"/>
      <c r="C168" s="249"/>
      <c r="D168" s="136"/>
      <c r="E168" s="136"/>
      <c r="F168" s="385" t="s">
        <v>121</v>
      </c>
      <c r="G168" s="386"/>
      <c r="H168" s="386"/>
      <c r="I168" s="332"/>
      <c r="J168" s="176">
        <f>SUM(J166:J167)</f>
        <v>51705</v>
      </c>
      <c r="K168" s="269"/>
    </row>
    <row r="169" spans="1:226" s="132" customFormat="1" ht="19.95" customHeight="1">
      <c r="A169" s="136"/>
      <c r="B169" s="140"/>
      <c r="C169" s="249"/>
      <c r="D169" s="136"/>
      <c r="E169" s="136"/>
      <c r="F169" s="217" t="s">
        <v>110</v>
      </c>
      <c r="G169" s="320"/>
      <c r="H169" s="214"/>
      <c r="I169" s="332"/>
      <c r="J169" s="175">
        <v>-5260.27</v>
      </c>
      <c r="K169" s="269"/>
    </row>
    <row r="170" spans="1:226" s="132" customFormat="1" ht="19.95" customHeight="1">
      <c r="A170" s="136"/>
      <c r="B170" s="140"/>
      <c r="C170" s="251"/>
      <c r="D170" s="136"/>
      <c r="E170" s="136"/>
      <c r="F170" s="217" t="s">
        <v>111</v>
      </c>
      <c r="G170" s="320"/>
      <c r="H170" s="214"/>
      <c r="I170" s="332"/>
      <c r="J170" s="175">
        <v>-324.52</v>
      </c>
      <c r="K170" s="269"/>
    </row>
    <row r="171" spans="1:226" s="132" customFormat="1" ht="19.95" customHeight="1">
      <c r="A171" s="136"/>
      <c r="B171" s="140"/>
      <c r="C171" s="250"/>
      <c r="D171" s="136"/>
      <c r="E171" s="136"/>
      <c r="F171" s="217" t="s">
        <v>112</v>
      </c>
      <c r="G171" s="320"/>
      <c r="H171" s="214"/>
      <c r="I171" s="332"/>
      <c r="J171" s="177">
        <v>-10000</v>
      </c>
      <c r="K171" s="269"/>
    </row>
    <row r="172" spans="1:226" s="132" customFormat="1" ht="19.95" customHeight="1">
      <c r="A172" s="136"/>
      <c r="B172" s="140"/>
      <c r="C172" s="250"/>
      <c r="D172" s="136"/>
      <c r="E172" s="136"/>
      <c r="F172" s="217" t="s">
        <v>113</v>
      </c>
      <c r="G172" s="321"/>
      <c r="H172" s="171"/>
      <c r="I172" s="332"/>
      <c r="J172" s="177">
        <v>-523.78</v>
      </c>
      <c r="K172" s="269"/>
    </row>
    <row r="173" spans="1:226" s="133" customFormat="1" ht="19.95" customHeight="1">
      <c r="A173" s="132"/>
      <c r="B173" s="138"/>
      <c r="C173" s="252"/>
      <c r="E173" s="48"/>
      <c r="F173" s="387" t="s">
        <v>122</v>
      </c>
      <c r="G173" s="388"/>
      <c r="H173" s="388"/>
      <c r="I173" s="333"/>
      <c r="J173" s="178">
        <f>SUM(J168:J172)</f>
        <v>35596.43</v>
      </c>
      <c r="K173" s="270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  <c r="BN173" s="48"/>
      <c r="BO173" s="48"/>
      <c r="BP173" s="48"/>
      <c r="BQ173" s="48"/>
      <c r="BR173" s="48"/>
      <c r="BS173" s="48"/>
      <c r="BT173" s="48"/>
      <c r="BU173" s="48"/>
      <c r="BV173" s="48"/>
      <c r="BW173" s="48"/>
      <c r="BX173" s="48"/>
      <c r="BY173" s="48"/>
      <c r="BZ173" s="48"/>
      <c r="CA173" s="48"/>
      <c r="CB173" s="48"/>
      <c r="CC173" s="48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  <c r="CN173" s="48"/>
      <c r="CO173" s="48"/>
      <c r="CP173" s="48"/>
      <c r="CQ173" s="48"/>
      <c r="CR173" s="48"/>
      <c r="CS173" s="48"/>
      <c r="CT173" s="48"/>
      <c r="CU173" s="48"/>
      <c r="CV173" s="48"/>
      <c r="CW173" s="48"/>
      <c r="CX173" s="48"/>
      <c r="CY173" s="48"/>
      <c r="CZ173" s="48"/>
      <c r="DA173" s="48"/>
      <c r="DB173" s="48"/>
      <c r="DC173" s="48"/>
      <c r="DD173" s="48"/>
      <c r="DE173" s="48"/>
      <c r="DF173" s="48"/>
      <c r="DG173" s="48"/>
      <c r="DH173" s="48"/>
      <c r="DI173" s="48"/>
      <c r="DJ173" s="48"/>
      <c r="DK173" s="48"/>
      <c r="DL173" s="48"/>
      <c r="DM173" s="48"/>
      <c r="DN173" s="48"/>
      <c r="DO173" s="48"/>
      <c r="DP173" s="48"/>
      <c r="DQ173" s="48"/>
      <c r="DR173" s="48"/>
      <c r="DS173" s="48"/>
      <c r="DT173" s="48"/>
      <c r="DU173" s="48"/>
      <c r="DV173" s="48"/>
      <c r="DW173" s="48"/>
      <c r="DX173" s="48"/>
      <c r="DY173" s="48"/>
      <c r="DZ173" s="48"/>
      <c r="EA173" s="48"/>
      <c r="EB173" s="48"/>
      <c r="EC173" s="48"/>
      <c r="ED173" s="48"/>
      <c r="EE173" s="48"/>
      <c r="EF173" s="48"/>
      <c r="EG173" s="48"/>
      <c r="EH173" s="48"/>
      <c r="EI173" s="48"/>
      <c r="EJ173" s="48"/>
      <c r="EK173" s="48"/>
      <c r="EL173" s="48"/>
      <c r="EM173" s="48"/>
      <c r="EN173" s="48"/>
      <c r="EO173" s="48"/>
      <c r="EP173" s="48"/>
      <c r="EQ173" s="48"/>
      <c r="ER173" s="48"/>
      <c r="ES173" s="48"/>
      <c r="ET173" s="48"/>
      <c r="EU173" s="48"/>
      <c r="EV173" s="48"/>
      <c r="EW173" s="48"/>
      <c r="EX173" s="48"/>
      <c r="EY173" s="48"/>
      <c r="EZ173" s="48"/>
      <c r="FA173" s="48"/>
      <c r="FB173" s="48"/>
      <c r="FC173" s="48"/>
      <c r="FD173" s="48"/>
      <c r="FE173" s="48"/>
      <c r="FF173" s="48"/>
      <c r="FG173" s="48"/>
      <c r="FH173" s="48"/>
      <c r="FI173" s="48"/>
      <c r="FJ173" s="48"/>
      <c r="FK173" s="48"/>
      <c r="FL173" s="48"/>
      <c r="FM173" s="48"/>
      <c r="FN173" s="48"/>
      <c r="FO173" s="48"/>
      <c r="FP173" s="48"/>
      <c r="FQ173" s="48"/>
      <c r="FR173" s="48"/>
      <c r="FS173" s="48"/>
      <c r="FT173" s="48"/>
      <c r="FU173" s="48"/>
      <c r="FV173" s="48"/>
      <c r="FW173" s="48"/>
      <c r="FX173" s="48"/>
      <c r="FY173" s="48"/>
      <c r="FZ173" s="48"/>
      <c r="GA173" s="48"/>
      <c r="GB173" s="48"/>
      <c r="GC173" s="48"/>
      <c r="GD173" s="48"/>
      <c r="GE173" s="48"/>
      <c r="GF173" s="48"/>
      <c r="GG173" s="48"/>
      <c r="GH173" s="48"/>
      <c r="GI173" s="48"/>
      <c r="GJ173" s="48"/>
      <c r="GK173" s="48"/>
      <c r="GL173" s="48"/>
      <c r="GM173" s="48"/>
      <c r="GN173" s="48"/>
      <c r="GO173" s="48"/>
      <c r="GP173" s="48"/>
      <c r="GQ173" s="48"/>
      <c r="GR173" s="48"/>
      <c r="GS173" s="48"/>
      <c r="GT173" s="48"/>
      <c r="GU173" s="48"/>
      <c r="GV173" s="48"/>
      <c r="GW173" s="48"/>
      <c r="GX173" s="48"/>
      <c r="GY173" s="48"/>
      <c r="GZ173" s="48"/>
      <c r="HA173" s="48"/>
      <c r="HB173" s="48"/>
      <c r="HC173" s="48"/>
      <c r="HD173" s="48"/>
      <c r="HE173" s="48"/>
      <c r="HF173" s="48"/>
      <c r="HG173" s="48"/>
      <c r="HH173" s="48"/>
      <c r="HI173" s="48"/>
      <c r="HJ173" s="48"/>
      <c r="HK173" s="48"/>
      <c r="HL173" s="48"/>
      <c r="HM173" s="48"/>
      <c r="HN173" s="48"/>
      <c r="HO173" s="48"/>
      <c r="HP173" s="48"/>
      <c r="HQ173" s="48"/>
      <c r="HR173" s="48"/>
    </row>
    <row r="174" spans="1:226" s="133" customFormat="1" ht="19.95" customHeight="1" thickBot="1">
      <c r="A174" s="132"/>
      <c r="B174" s="138"/>
      <c r="C174" s="142"/>
      <c r="E174" s="48"/>
      <c r="F174" s="219"/>
      <c r="G174" s="322"/>
      <c r="H174" s="179"/>
      <c r="I174" s="334"/>
      <c r="J174" s="172" t="s">
        <v>114</v>
      </c>
      <c r="K174" s="271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/>
      <c r="BN174" s="48"/>
      <c r="BO174" s="48"/>
      <c r="BP174" s="48"/>
      <c r="BQ174" s="48"/>
      <c r="BR174" s="48"/>
      <c r="BS174" s="48"/>
      <c r="BT174" s="48"/>
      <c r="BU174" s="48"/>
      <c r="BV174" s="48"/>
      <c r="BW174" s="48"/>
      <c r="BX174" s="48"/>
      <c r="BY174" s="48"/>
      <c r="BZ174" s="48"/>
      <c r="CA174" s="48"/>
      <c r="CB174" s="48"/>
      <c r="CC174" s="48"/>
      <c r="CD174" s="48"/>
      <c r="CE174" s="48"/>
      <c r="CF174" s="48"/>
      <c r="CG174" s="48"/>
      <c r="CH174" s="48"/>
      <c r="CI174" s="48"/>
      <c r="CJ174" s="48"/>
      <c r="CK174" s="48"/>
      <c r="CL174" s="48"/>
      <c r="CM174" s="48"/>
      <c r="CN174" s="48"/>
      <c r="CO174" s="48"/>
      <c r="CP174" s="48"/>
      <c r="CQ174" s="48"/>
      <c r="CR174" s="48"/>
      <c r="CS174" s="48"/>
      <c r="CT174" s="48"/>
      <c r="CU174" s="48"/>
      <c r="CV174" s="48"/>
      <c r="CW174" s="48"/>
      <c r="CX174" s="48"/>
      <c r="CY174" s="48"/>
      <c r="CZ174" s="48"/>
      <c r="DA174" s="48"/>
      <c r="DB174" s="48"/>
      <c r="DC174" s="48"/>
      <c r="DD174" s="48"/>
      <c r="DE174" s="48"/>
      <c r="DF174" s="48"/>
      <c r="DG174" s="48"/>
      <c r="DH174" s="48"/>
      <c r="DI174" s="48"/>
      <c r="DJ174" s="48"/>
      <c r="DK174" s="48"/>
      <c r="DL174" s="48"/>
      <c r="DM174" s="48"/>
      <c r="DN174" s="48"/>
      <c r="DO174" s="48"/>
      <c r="DP174" s="48"/>
      <c r="DQ174" s="48"/>
      <c r="DR174" s="48"/>
      <c r="DS174" s="48"/>
      <c r="DT174" s="48"/>
      <c r="DU174" s="48"/>
      <c r="DV174" s="48"/>
      <c r="DW174" s="48"/>
      <c r="DX174" s="48"/>
      <c r="DY174" s="48"/>
      <c r="DZ174" s="48"/>
      <c r="EA174" s="48"/>
      <c r="EB174" s="48"/>
      <c r="EC174" s="48"/>
      <c r="ED174" s="48"/>
      <c r="EE174" s="48"/>
      <c r="EF174" s="48"/>
      <c r="EG174" s="48"/>
      <c r="EH174" s="48"/>
      <c r="EI174" s="48"/>
      <c r="EJ174" s="48"/>
      <c r="EK174" s="48"/>
      <c r="EL174" s="48"/>
      <c r="EM174" s="48"/>
      <c r="EN174" s="48"/>
      <c r="EO174" s="48"/>
      <c r="EP174" s="48"/>
      <c r="EQ174" s="48"/>
      <c r="ER174" s="48"/>
      <c r="ES174" s="48"/>
      <c r="ET174" s="48"/>
      <c r="EU174" s="48"/>
      <c r="EV174" s="48"/>
      <c r="EW174" s="48"/>
      <c r="EX174" s="48"/>
      <c r="EY174" s="48"/>
      <c r="EZ174" s="48"/>
      <c r="FA174" s="48"/>
      <c r="FB174" s="48"/>
      <c r="FC174" s="48"/>
      <c r="FD174" s="48"/>
      <c r="FE174" s="48"/>
      <c r="FF174" s="48"/>
      <c r="FG174" s="48"/>
      <c r="FH174" s="48"/>
      <c r="FI174" s="48"/>
      <c r="FJ174" s="48"/>
      <c r="FK174" s="48"/>
      <c r="FL174" s="48"/>
      <c r="FM174" s="48"/>
      <c r="FN174" s="48"/>
      <c r="FO174" s="48"/>
      <c r="FP174" s="48"/>
      <c r="FQ174" s="48"/>
      <c r="FR174" s="48"/>
      <c r="FS174" s="48"/>
      <c r="FT174" s="48"/>
      <c r="FU174" s="48"/>
      <c r="FV174" s="48"/>
      <c r="FW174" s="48"/>
      <c r="FX174" s="48"/>
      <c r="FY174" s="48"/>
      <c r="FZ174" s="48"/>
      <c r="GA174" s="48"/>
      <c r="GB174" s="48"/>
      <c r="GC174" s="48"/>
      <c r="GD174" s="48"/>
      <c r="GE174" s="48"/>
      <c r="GF174" s="48"/>
      <c r="GG174" s="48"/>
      <c r="GH174" s="48"/>
      <c r="GI174" s="48"/>
      <c r="GJ174" s="48"/>
      <c r="GK174" s="48"/>
      <c r="GL174" s="48"/>
      <c r="GM174" s="48"/>
      <c r="GN174" s="48"/>
      <c r="GO174" s="48"/>
      <c r="GP174" s="48"/>
      <c r="GQ174" s="48"/>
      <c r="GR174" s="48"/>
      <c r="GS174" s="48"/>
      <c r="GT174" s="48"/>
      <c r="GU174" s="48"/>
      <c r="GV174" s="48"/>
      <c r="GW174" s="48"/>
      <c r="GX174" s="48"/>
      <c r="GY174" s="48"/>
      <c r="GZ174" s="48"/>
      <c r="HA174" s="48"/>
      <c r="HB174" s="48"/>
      <c r="HC174" s="48"/>
      <c r="HD174" s="48"/>
      <c r="HE174" s="48"/>
      <c r="HF174" s="48"/>
      <c r="HG174" s="48"/>
      <c r="HH174" s="48"/>
      <c r="HI174" s="48"/>
      <c r="HJ174" s="48"/>
      <c r="HK174" s="48"/>
      <c r="HL174" s="48"/>
      <c r="HM174" s="48"/>
      <c r="HN174" s="48"/>
      <c r="HO174" s="48"/>
      <c r="HP174" s="48"/>
      <c r="HQ174" s="48"/>
      <c r="HR174" s="48"/>
    </row>
    <row r="175" spans="1:226" s="138" customFormat="1" ht="19.95" customHeight="1">
      <c r="A175" s="137"/>
      <c r="C175" s="159"/>
      <c r="E175" s="139"/>
      <c r="F175" s="140"/>
      <c r="G175" s="323"/>
      <c r="H175" s="139"/>
      <c r="I175" s="323"/>
      <c r="J175" s="141"/>
      <c r="K175" s="142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  <c r="Z175" s="139"/>
      <c r="AA175" s="139"/>
      <c r="AB175" s="139"/>
      <c r="AC175" s="139"/>
      <c r="AD175" s="139"/>
      <c r="AE175" s="139"/>
      <c r="AF175" s="139"/>
      <c r="AG175" s="139"/>
      <c r="AH175" s="139"/>
      <c r="AI175" s="139"/>
      <c r="AJ175" s="139"/>
      <c r="AK175" s="139"/>
      <c r="AL175" s="139"/>
      <c r="AM175" s="139"/>
      <c r="AN175" s="139"/>
      <c r="AO175" s="139"/>
      <c r="AP175" s="139"/>
      <c r="AQ175" s="139"/>
      <c r="AR175" s="139"/>
      <c r="AS175" s="139"/>
      <c r="AT175" s="139"/>
      <c r="AU175" s="139"/>
      <c r="AV175" s="139"/>
      <c r="AW175" s="139"/>
      <c r="AX175" s="139"/>
      <c r="AY175" s="139"/>
      <c r="AZ175" s="139"/>
      <c r="BA175" s="139"/>
      <c r="BB175" s="139"/>
      <c r="BC175" s="139"/>
      <c r="BD175" s="139"/>
      <c r="BE175" s="139"/>
      <c r="BF175" s="139"/>
      <c r="BG175" s="139"/>
      <c r="BH175" s="139"/>
      <c r="BI175" s="139"/>
      <c r="BJ175" s="139"/>
      <c r="BK175" s="139"/>
      <c r="BL175" s="139"/>
      <c r="BM175" s="139"/>
      <c r="BN175" s="139"/>
      <c r="BO175" s="139"/>
      <c r="BP175" s="139"/>
      <c r="BQ175" s="139"/>
      <c r="BR175" s="139"/>
      <c r="BS175" s="139"/>
      <c r="BT175" s="139"/>
      <c r="BU175" s="139"/>
      <c r="BV175" s="139"/>
      <c r="BW175" s="139"/>
      <c r="BX175" s="139"/>
      <c r="BY175" s="139"/>
      <c r="BZ175" s="139"/>
      <c r="CA175" s="139"/>
      <c r="CB175" s="139"/>
      <c r="CC175" s="139"/>
      <c r="CD175" s="139"/>
      <c r="CE175" s="139"/>
      <c r="CF175" s="139"/>
      <c r="CG175" s="139"/>
      <c r="CH175" s="139"/>
      <c r="CI175" s="139"/>
      <c r="CJ175" s="139"/>
      <c r="CK175" s="139"/>
      <c r="CL175" s="139"/>
      <c r="CM175" s="139"/>
      <c r="CN175" s="139"/>
      <c r="CO175" s="139"/>
      <c r="CP175" s="139"/>
      <c r="CQ175" s="139"/>
      <c r="CR175" s="139"/>
      <c r="CS175" s="139"/>
      <c r="CT175" s="139"/>
      <c r="CU175" s="139"/>
      <c r="CV175" s="139"/>
      <c r="CW175" s="139"/>
      <c r="CX175" s="139"/>
      <c r="CY175" s="139"/>
      <c r="CZ175" s="139"/>
      <c r="DA175" s="139"/>
      <c r="DB175" s="139"/>
      <c r="DC175" s="139"/>
      <c r="DD175" s="139"/>
      <c r="DE175" s="139"/>
      <c r="DF175" s="139"/>
      <c r="DG175" s="139"/>
      <c r="DH175" s="139"/>
      <c r="DI175" s="139"/>
      <c r="DJ175" s="139"/>
      <c r="DK175" s="139"/>
      <c r="DL175" s="139"/>
      <c r="DM175" s="139"/>
      <c r="DN175" s="139"/>
      <c r="DO175" s="139"/>
      <c r="DP175" s="139"/>
      <c r="DQ175" s="139"/>
      <c r="DR175" s="139"/>
      <c r="DS175" s="139"/>
      <c r="DT175" s="139"/>
      <c r="DU175" s="139"/>
      <c r="DV175" s="139"/>
      <c r="DW175" s="139"/>
      <c r="DX175" s="139"/>
      <c r="DY175" s="139"/>
      <c r="DZ175" s="139"/>
      <c r="EA175" s="139"/>
      <c r="EB175" s="139"/>
      <c r="EC175" s="139"/>
      <c r="ED175" s="139"/>
      <c r="EE175" s="139"/>
      <c r="EF175" s="139"/>
      <c r="EG175" s="139"/>
      <c r="EH175" s="139"/>
      <c r="EI175" s="139"/>
      <c r="EJ175" s="139"/>
      <c r="EK175" s="139"/>
      <c r="EL175" s="139"/>
      <c r="EM175" s="139"/>
      <c r="EN175" s="139"/>
      <c r="EO175" s="139"/>
      <c r="EP175" s="139"/>
      <c r="EQ175" s="139"/>
      <c r="ER175" s="139"/>
      <c r="ES175" s="139"/>
      <c r="ET175" s="139"/>
      <c r="EU175" s="139"/>
      <c r="EV175" s="139"/>
      <c r="EW175" s="139"/>
      <c r="EX175" s="139"/>
      <c r="EY175" s="139"/>
      <c r="EZ175" s="139"/>
      <c r="FA175" s="139"/>
      <c r="FB175" s="139"/>
      <c r="FC175" s="139"/>
      <c r="FD175" s="139"/>
      <c r="FE175" s="139"/>
      <c r="FF175" s="139"/>
      <c r="FG175" s="139"/>
      <c r="FH175" s="139"/>
      <c r="FI175" s="139"/>
      <c r="FJ175" s="139"/>
      <c r="FK175" s="139"/>
      <c r="FL175" s="139"/>
      <c r="FM175" s="139"/>
      <c r="FN175" s="139"/>
      <c r="FO175" s="139"/>
      <c r="FP175" s="139"/>
      <c r="FQ175" s="139"/>
      <c r="FR175" s="139"/>
      <c r="FS175" s="139"/>
      <c r="FT175" s="139"/>
      <c r="FU175" s="139"/>
      <c r="FV175" s="139"/>
      <c r="FW175" s="139"/>
      <c r="FX175" s="139"/>
      <c r="FY175" s="139"/>
      <c r="FZ175" s="139"/>
      <c r="GA175" s="139"/>
      <c r="GB175" s="139"/>
      <c r="GC175" s="139"/>
      <c r="GD175" s="139"/>
      <c r="GE175" s="139"/>
      <c r="GF175" s="139"/>
      <c r="GG175" s="139"/>
      <c r="GH175" s="139"/>
      <c r="GI175" s="139"/>
      <c r="GJ175" s="139"/>
      <c r="GK175" s="139"/>
      <c r="GL175" s="139"/>
      <c r="GM175" s="139"/>
      <c r="GN175" s="139"/>
      <c r="GO175" s="139"/>
      <c r="GP175" s="139"/>
      <c r="GQ175" s="139"/>
      <c r="GR175" s="139"/>
      <c r="GS175" s="139"/>
      <c r="GT175" s="139"/>
      <c r="GU175" s="139"/>
      <c r="GV175" s="139"/>
      <c r="GW175" s="139"/>
      <c r="GX175" s="139"/>
      <c r="GY175" s="139"/>
      <c r="GZ175" s="139"/>
      <c r="HA175" s="139"/>
      <c r="HB175" s="139"/>
      <c r="HC175" s="139"/>
      <c r="HD175" s="139"/>
      <c r="HE175" s="139"/>
      <c r="HF175" s="139"/>
      <c r="HG175" s="139"/>
      <c r="HH175" s="139"/>
      <c r="HI175" s="139"/>
      <c r="HJ175" s="139"/>
      <c r="HK175" s="139"/>
      <c r="HL175" s="139"/>
      <c r="HM175" s="139"/>
      <c r="HN175" s="139"/>
      <c r="HO175" s="139"/>
      <c r="HP175" s="139"/>
      <c r="HQ175" s="139"/>
      <c r="HR175" s="139"/>
    </row>
    <row r="176" spans="1:226" s="155" customFormat="1" ht="25.05" customHeight="1">
      <c r="C176" s="159"/>
      <c r="E176" s="156"/>
      <c r="F176" s="157"/>
      <c r="G176" s="292"/>
      <c r="H176" s="158"/>
      <c r="I176" s="335"/>
      <c r="J176" s="156"/>
      <c r="K176" s="159"/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  <c r="W176" s="156"/>
      <c r="X176" s="156"/>
      <c r="Y176" s="156"/>
      <c r="Z176" s="156"/>
      <c r="AA176" s="156"/>
      <c r="AB176" s="156"/>
      <c r="AC176" s="156"/>
      <c r="AD176" s="156"/>
      <c r="AE176" s="156"/>
      <c r="AF176" s="156"/>
      <c r="AG176" s="156"/>
      <c r="AH176" s="156"/>
      <c r="AI176" s="156"/>
      <c r="AJ176" s="156"/>
      <c r="AK176" s="156"/>
      <c r="AL176" s="156"/>
      <c r="AM176" s="156"/>
      <c r="AN176" s="156"/>
      <c r="AO176" s="156"/>
      <c r="AP176" s="156"/>
      <c r="AQ176" s="156"/>
      <c r="AR176" s="156"/>
      <c r="AS176" s="156"/>
      <c r="AT176" s="156"/>
      <c r="AU176" s="156"/>
      <c r="AV176" s="156"/>
      <c r="AW176" s="156"/>
      <c r="AX176" s="156"/>
      <c r="AY176" s="156"/>
      <c r="AZ176" s="156"/>
      <c r="BA176" s="156"/>
      <c r="BB176" s="156"/>
      <c r="BC176" s="156"/>
      <c r="BD176" s="156"/>
      <c r="BE176" s="156"/>
      <c r="BF176" s="156"/>
      <c r="BG176" s="156"/>
      <c r="BH176" s="156"/>
      <c r="BI176" s="156"/>
      <c r="BJ176" s="156"/>
      <c r="BK176" s="156"/>
      <c r="BL176" s="156"/>
      <c r="BM176" s="156"/>
      <c r="BN176" s="156"/>
      <c r="BO176" s="156"/>
      <c r="BP176" s="156"/>
      <c r="BQ176" s="156"/>
      <c r="BR176" s="156"/>
      <c r="BS176" s="156"/>
      <c r="BT176" s="156"/>
      <c r="BU176" s="156"/>
      <c r="BV176" s="156"/>
      <c r="BW176" s="156"/>
      <c r="BX176" s="156"/>
      <c r="BY176" s="156"/>
      <c r="BZ176" s="156"/>
      <c r="CA176" s="156"/>
      <c r="CB176" s="156"/>
      <c r="CC176" s="156"/>
      <c r="CD176" s="156"/>
      <c r="CE176" s="156"/>
      <c r="CF176" s="156"/>
      <c r="CG176" s="156"/>
      <c r="CH176" s="156"/>
      <c r="CI176" s="156"/>
      <c r="CJ176" s="156"/>
      <c r="CK176" s="156"/>
      <c r="CL176" s="156"/>
      <c r="CM176" s="156"/>
      <c r="CN176" s="156"/>
      <c r="CO176" s="156"/>
      <c r="CP176" s="156"/>
      <c r="CQ176" s="156"/>
      <c r="CR176" s="156"/>
      <c r="CS176" s="156"/>
      <c r="CT176" s="156"/>
      <c r="CU176" s="156"/>
      <c r="CV176" s="156"/>
      <c r="CW176" s="156"/>
      <c r="CX176" s="156"/>
      <c r="CY176" s="156"/>
      <c r="CZ176" s="156"/>
      <c r="DA176" s="156"/>
      <c r="DB176" s="156"/>
      <c r="DC176" s="156"/>
      <c r="DD176" s="156"/>
      <c r="DE176" s="156"/>
      <c r="DF176" s="156"/>
      <c r="DG176" s="156"/>
      <c r="DH176" s="156"/>
      <c r="DI176" s="156"/>
      <c r="DJ176" s="156"/>
      <c r="DK176" s="156"/>
      <c r="DL176" s="156"/>
      <c r="DM176" s="156"/>
      <c r="DN176" s="156"/>
      <c r="DO176" s="156"/>
      <c r="DP176" s="156"/>
      <c r="DQ176" s="156"/>
      <c r="DR176" s="156"/>
      <c r="DS176" s="156"/>
      <c r="DT176" s="156"/>
      <c r="DU176" s="156"/>
      <c r="DV176" s="156"/>
      <c r="DW176" s="156"/>
      <c r="DX176" s="156"/>
      <c r="DY176" s="156"/>
      <c r="DZ176" s="156"/>
      <c r="EA176" s="156"/>
      <c r="EB176" s="156"/>
      <c r="EC176" s="156"/>
      <c r="ED176" s="156"/>
      <c r="EE176" s="156"/>
      <c r="EF176" s="156"/>
      <c r="EG176" s="156"/>
      <c r="EH176" s="156"/>
      <c r="EI176" s="156"/>
      <c r="EJ176" s="156"/>
      <c r="EK176" s="156"/>
      <c r="EL176" s="156"/>
      <c r="EM176" s="156"/>
      <c r="EN176" s="156"/>
      <c r="EO176" s="156"/>
      <c r="EP176" s="156"/>
      <c r="EQ176" s="156"/>
      <c r="ER176" s="156"/>
      <c r="ES176" s="156"/>
      <c r="ET176" s="156"/>
      <c r="EU176" s="156"/>
      <c r="EV176" s="156"/>
      <c r="EW176" s="156"/>
      <c r="EX176" s="156"/>
      <c r="EY176" s="156"/>
      <c r="EZ176" s="156"/>
      <c r="FA176" s="156"/>
      <c r="FB176" s="156"/>
      <c r="FC176" s="156"/>
      <c r="FD176" s="156"/>
      <c r="FE176" s="156"/>
      <c r="FF176" s="156"/>
      <c r="FG176" s="156"/>
      <c r="FH176" s="156"/>
      <c r="FI176" s="156"/>
      <c r="FJ176" s="156"/>
      <c r="FK176" s="156"/>
      <c r="FL176" s="156"/>
      <c r="FM176" s="156"/>
      <c r="FN176" s="156"/>
      <c r="FO176" s="156"/>
      <c r="FP176" s="156"/>
      <c r="FQ176" s="156"/>
      <c r="FR176" s="156"/>
      <c r="FS176" s="156"/>
      <c r="FT176" s="156"/>
      <c r="FU176" s="156"/>
      <c r="FV176" s="156"/>
      <c r="FW176" s="156"/>
      <c r="FX176" s="156"/>
      <c r="FY176" s="156"/>
      <c r="FZ176" s="156"/>
      <c r="GA176" s="156"/>
      <c r="GB176" s="156"/>
      <c r="GC176" s="156"/>
      <c r="GD176" s="156"/>
      <c r="GE176" s="156"/>
      <c r="GF176" s="156"/>
      <c r="GG176" s="156"/>
      <c r="GH176" s="156"/>
      <c r="GI176" s="156"/>
      <c r="GJ176" s="156"/>
      <c r="GK176" s="156"/>
      <c r="GL176" s="156"/>
      <c r="GM176" s="156"/>
      <c r="GN176" s="156"/>
      <c r="GO176" s="156"/>
      <c r="GP176" s="156"/>
      <c r="GQ176" s="156"/>
      <c r="GR176" s="156"/>
      <c r="GS176" s="156"/>
      <c r="GT176" s="156"/>
      <c r="GU176" s="156"/>
      <c r="GV176" s="156"/>
      <c r="GW176" s="156"/>
      <c r="GX176" s="156"/>
      <c r="GY176" s="156"/>
      <c r="GZ176" s="156"/>
      <c r="HA176" s="156"/>
      <c r="HB176" s="156"/>
      <c r="HC176" s="156"/>
      <c r="HD176" s="156"/>
      <c r="HE176" s="156"/>
      <c r="HF176" s="156"/>
      <c r="HG176" s="156"/>
      <c r="HH176" s="156"/>
      <c r="HI176" s="156"/>
      <c r="HJ176" s="156"/>
      <c r="HK176" s="156"/>
      <c r="HL176" s="156"/>
      <c r="HM176" s="156"/>
      <c r="HN176" s="156"/>
      <c r="HO176" s="156"/>
      <c r="HP176" s="156"/>
      <c r="HQ176" s="156"/>
      <c r="HR176" s="156"/>
    </row>
    <row r="177" spans="3:226" s="155" customFormat="1" ht="25.05" customHeight="1">
      <c r="C177" s="1"/>
      <c r="E177" s="156"/>
      <c r="F177" s="157"/>
      <c r="G177" s="292"/>
      <c r="H177" s="158"/>
      <c r="I177" s="335"/>
      <c r="J177" s="156"/>
      <c r="K177" s="159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6"/>
      <c r="W177" s="156"/>
      <c r="X177" s="156"/>
      <c r="Y177" s="156"/>
      <c r="Z177" s="156"/>
      <c r="AA177" s="156"/>
      <c r="AB177" s="156"/>
      <c r="AC177" s="156"/>
      <c r="AD177" s="156"/>
      <c r="AE177" s="156"/>
      <c r="AF177" s="156"/>
      <c r="AG177" s="156"/>
      <c r="AH177" s="156"/>
      <c r="AI177" s="156"/>
      <c r="AJ177" s="156"/>
      <c r="AK177" s="156"/>
      <c r="AL177" s="156"/>
      <c r="AM177" s="156"/>
      <c r="AN177" s="156"/>
      <c r="AO177" s="156"/>
      <c r="AP177" s="156"/>
      <c r="AQ177" s="156"/>
      <c r="AR177" s="156"/>
      <c r="AS177" s="156"/>
      <c r="AT177" s="156"/>
      <c r="AU177" s="156"/>
      <c r="AV177" s="156"/>
      <c r="AW177" s="156"/>
      <c r="AX177" s="156"/>
      <c r="AY177" s="156"/>
      <c r="AZ177" s="156"/>
      <c r="BA177" s="156"/>
      <c r="BB177" s="156"/>
      <c r="BC177" s="156"/>
      <c r="BD177" s="156"/>
      <c r="BE177" s="156"/>
      <c r="BF177" s="156"/>
      <c r="BG177" s="156"/>
      <c r="BH177" s="156"/>
      <c r="BI177" s="156"/>
      <c r="BJ177" s="156"/>
      <c r="BK177" s="156"/>
      <c r="BL177" s="156"/>
      <c r="BM177" s="156"/>
      <c r="BN177" s="156"/>
      <c r="BO177" s="156"/>
      <c r="BP177" s="156"/>
      <c r="BQ177" s="156"/>
      <c r="BR177" s="156"/>
      <c r="BS177" s="156"/>
      <c r="BT177" s="156"/>
      <c r="BU177" s="156"/>
      <c r="BV177" s="156"/>
      <c r="BW177" s="156"/>
      <c r="BX177" s="156"/>
      <c r="BY177" s="156"/>
      <c r="BZ177" s="156"/>
      <c r="CA177" s="156"/>
      <c r="CB177" s="156"/>
      <c r="CC177" s="156"/>
      <c r="CD177" s="156"/>
      <c r="CE177" s="156"/>
      <c r="CF177" s="156"/>
      <c r="CG177" s="156"/>
      <c r="CH177" s="156"/>
      <c r="CI177" s="156"/>
      <c r="CJ177" s="156"/>
      <c r="CK177" s="156"/>
      <c r="CL177" s="156"/>
      <c r="CM177" s="156"/>
      <c r="CN177" s="156"/>
      <c r="CO177" s="156"/>
      <c r="CP177" s="156"/>
      <c r="CQ177" s="156"/>
      <c r="CR177" s="156"/>
      <c r="CS177" s="156"/>
      <c r="CT177" s="156"/>
      <c r="CU177" s="156"/>
      <c r="CV177" s="156"/>
      <c r="CW177" s="156"/>
      <c r="CX177" s="156"/>
      <c r="CY177" s="156"/>
      <c r="CZ177" s="156"/>
      <c r="DA177" s="156"/>
      <c r="DB177" s="156"/>
      <c r="DC177" s="156"/>
      <c r="DD177" s="156"/>
      <c r="DE177" s="156"/>
      <c r="DF177" s="156"/>
      <c r="DG177" s="156"/>
      <c r="DH177" s="156"/>
      <c r="DI177" s="156"/>
      <c r="DJ177" s="156"/>
      <c r="DK177" s="156"/>
      <c r="DL177" s="156"/>
      <c r="DM177" s="156"/>
      <c r="DN177" s="156"/>
      <c r="DO177" s="156"/>
      <c r="DP177" s="156"/>
      <c r="DQ177" s="156"/>
      <c r="DR177" s="156"/>
      <c r="DS177" s="156"/>
      <c r="DT177" s="156"/>
      <c r="DU177" s="156"/>
      <c r="DV177" s="156"/>
      <c r="DW177" s="156"/>
      <c r="DX177" s="156"/>
      <c r="DY177" s="156"/>
      <c r="DZ177" s="156"/>
      <c r="EA177" s="156"/>
      <c r="EB177" s="156"/>
      <c r="EC177" s="156"/>
      <c r="ED177" s="156"/>
      <c r="EE177" s="156"/>
      <c r="EF177" s="156"/>
      <c r="EG177" s="156"/>
      <c r="EH177" s="156"/>
      <c r="EI177" s="156"/>
      <c r="EJ177" s="156"/>
      <c r="EK177" s="156"/>
      <c r="EL177" s="156"/>
      <c r="EM177" s="156"/>
      <c r="EN177" s="156"/>
      <c r="EO177" s="156"/>
      <c r="EP177" s="156"/>
      <c r="EQ177" s="156"/>
      <c r="ER177" s="156"/>
      <c r="ES177" s="156"/>
      <c r="ET177" s="156"/>
      <c r="EU177" s="156"/>
      <c r="EV177" s="156"/>
      <c r="EW177" s="156"/>
      <c r="EX177" s="156"/>
      <c r="EY177" s="156"/>
      <c r="EZ177" s="156"/>
      <c r="FA177" s="156"/>
      <c r="FB177" s="156"/>
      <c r="FC177" s="156"/>
      <c r="FD177" s="156"/>
      <c r="FE177" s="156"/>
      <c r="FF177" s="156"/>
      <c r="FG177" s="156"/>
      <c r="FH177" s="156"/>
      <c r="FI177" s="156"/>
      <c r="FJ177" s="156"/>
      <c r="FK177" s="156"/>
      <c r="FL177" s="156"/>
      <c r="FM177" s="156"/>
      <c r="FN177" s="156"/>
      <c r="FO177" s="156"/>
      <c r="FP177" s="156"/>
      <c r="FQ177" s="156"/>
      <c r="FR177" s="156"/>
      <c r="FS177" s="156"/>
      <c r="FT177" s="156"/>
      <c r="FU177" s="156"/>
      <c r="FV177" s="156"/>
      <c r="FW177" s="156"/>
      <c r="FX177" s="156"/>
      <c r="FY177" s="156"/>
      <c r="FZ177" s="156"/>
      <c r="GA177" s="156"/>
      <c r="GB177" s="156"/>
      <c r="GC177" s="156"/>
      <c r="GD177" s="156"/>
      <c r="GE177" s="156"/>
      <c r="GF177" s="156"/>
      <c r="GG177" s="156"/>
      <c r="GH177" s="156"/>
      <c r="GI177" s="156"/>
      <c r="GJ177" s="156"/>
      <c r="GK177" s="156"/>
      <c r="GL177" s="156"/>
      <c r="GM177" s="156"/>
      <c r="GN177" s="156"/>
      <c r="GO177" s="156"/>
      <c r="GP177" s="156"/>
      <c r="GQ177" s="156"/>
      <c r="GR177" s="156"/>
      <c r="GS177" s="156"/>
      <c r="GT177" s="156"/>
      <c r="GU177" s="156"/>
      <c r="GV177" s="156"/>
      <c r="GW177" s="156"/>
      <c r="GX177" s="156"/>
      <c r="GY177" s="156"/>
      <c r="GZ177" s="156"/>
      <c r="HA177" s="156"/>
      <c r="HB177" s="156"/>
      <c r="HC177" s="156"/>
      <c r="HD177" s="156"/>
      <c r="HE177" s="156"/>
      <c r="HF177" s="156"/>
      <c r="HG177" s="156"/>
      <c r="HH177" s="156"/>
      <c r="HI177" s="156"/>
      <c r="HJ177" s="156"/>
      <c r="HK177" s="156"/>
      <c r="HL177" s="156"/>
      <c r="HM177" s="156"/>
      <c r="HN177" s="156"/>
      <c r="HO177" s="156"/>
      <c r="HP177" s="156"/>
      <c r="HQ177" s="156"/>
      <c r="HR177" s="156"/>
    </row>
    <row r="178" spans="3:226" ht="25.05" customHeight="1">
      <c r="H178" s="104"/>
      <c r="J178" s="104"/>
      <c r="K178" s="105"/>
    </row>
    <row r="179" spans="3:226" ht="19.95" customHeight="1">
      <c r="H179" s="104"/>
      <c r="J179" s="104"/>
      <c r="K179" s="105"/>
    </row>
    <row r="180" spans="3:226" ht="19.95" customHeight="1">
      <c r="K180" s="103"/>
    </row>
  </sheetData>
  <mergeCells count="3">
    <mergeCell ref="F168:H168"/>
    <mergeCell ref="F173:H173"/>
    <mergeCell ref="H152:J152"/>
  </mergeCells>
  <phoneticPr fontId="7" type="noConversion"/>
  <pageMargins left="0.25" right="0.25" top="0.75" bottom="0.75" header="0.3" footer="0.3"/>
  <pageSetup paperSize="9" scale="40" fitToHeight="2" orientation="portrait" useFirstPageNumber="1" horizontalDpi="4294967293" verticalDpi="0" r:id="rId1"/>
  <headerFooter alignWithMargins="0"/>
  <rowBreaks count="1" manualBreakCount="1">
    <brk id="110" min="1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96875" defaultRowHeight="13.8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2022-23 Draft Budget-Reserve</vt:lpstr>
      <vt:lpstr>Sheet1</vt:lpstr>
      <vt:lpstr>'2022-23 Draft Budget-Reserve'!Print_Area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2020-01-20T17:28:42Z</cp:lastPrinted>
  <dcterms:created xsi:type="dcterms:W3CDTF">2014-12-02T15:38:47Z</dcterms:created>
  <dcterms:modified xsi:type="dcterms:W3CDTF">2022-01-10T14:49:57Z</dcterms:modified>
</cp:coreProperties>
</file>